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部分歯列欠損の評価用紙" sheetId="1" r:id="rId1"/>
    <sheet name="2.歯質欠損の評価用紙　" sheetId="2" r:id="rId2"/>
    <sheet name="3.無歯顎の評価用紙" sheetId="3" r:id="rId3"/>
  </sheets>
  <definedNames>
    <definedName name="_xlnm.Print_Area" localSheetId="0">'1.部分歯列欠損の評価用紙'!$A$1:$AG$52</definedName>
    <definedName name="_xlnm.Print_Area" localSheetId="1">'2.歯質欠損の評価用紙　'!$A$1:$Q$48</definedName>
    <definedName name="_xlnm.Print_Area" localSheetId="2">'3.無歯顎の評価用紙'!$A$1:$V$40</definedName>
  </definedNames>
  <calcPr fullCalcOnLoad="1"/>
</workbook>
</file>

<file path=xl/sharedStrings.xml><?xml version="1.0" encoding="utf-8"?>
<sst xmlns="http://schemas.openxmlformats.org/spreadsheetml/2006/main" count="455" uniqueCount="212">
  <si>
    <t>部分歯列欠損の評価用紙</t>
  </si>
  <si>
    <t>評価項目</t>
  </si>
  <si>
    <t>点数</t>
  </si>
  <si>
    <t>内容</t>
  </si>
  <si>
    <t>点</t>
  </si>
  <si>
    <t>残存歯歯式</t>
  </si>
  <si>
    <t>残存歯数</t>
  </si>
  <si>
    <t>□</t>
  </si>
  <si>
    <t>area A；支持数10～，欠損  1～8歯</t>
  </si>
  <si>
    <t>１．咬合三角</t>
  </si>
  <si>
    <t>　　　B；　　〃　9～5，　〃　 5～18</t>
  </si>
  <si>
    <t>（宮地分類に準ずる）</t>
  </si>
  <si>
    <t>　　　C；　　〃　4～0，　〃　19～28　 (10歯以下残存，少数残存)</t>
  </si>
  <si>
    <t>　　　D；　　〃　4～0，　〃　10～17　 (類すれ違い咬合)</t>
  </si>
  <si>
    <t>/40</t>
  </si>
  <si>
    <t>２．欠損様式</t>
  </si>
  <si>
    <t>片側中間欠損（～2歯）</t>
  </si>
  <si>
    <t>(遊離端：小臼歯，</t>
  </si>
  <si>
    <t>上 顎</t>
  </si>
  <si>
    <t>遊離端(全小臼歯残), 前方(両犬歯残), 片側中間（3歯～）</t>
  </si>
  <si>
    <t>下 顎</t>
  </si>
  <si>
    <t>前方遊離端：犬歯</t>
  </si>
  <si>
    <t>　 〃    (一部小臼歯)， 〃  (片側犬歯)，複合欠損</t>
  </si>
  <si>
    <t>の残存状況を基準)</t>
  </si>
  <si>
    <t>　 〃   (小臼歯無)， 　  〃   (犬歯無)</t>
  </si>
  <si>
    <t>/20</t>
  </si>
  <si>
    <t>３．補綴空隙</t>
  </si>
  <si>
    <t>人工歯，ポンティック排列十分可(8mm～)</t>
  </si>
  <si>
    <t>　・垂直方向</t>
  </si>
  <si>
    <t>　 〃　 削合で基質が露出(4～8mm)</t>
  </si>
  <si>
    <t>　　(人工歯，ダミーのスペース)</t>
  </si>
  <si>
    <t>　 〃　 排列不可(2～4mm)</t>
  </si>
  <si>
    <t>顎堤に咬合接触，メタルのみ被覆可(～2mm)</t>
  </si>
  <si>
    <t>正常被蓋</t>
  </si>
  <si>
    <t>　・水平方向(被蓋)</t>
  </si>
  <si>
    <t>軽度の反対咬合 ，交叉咬合，鋏状咬合，過蓋咬合</t>
  </si>
  <si>
    <t xml:space="preserve">重度の　　　　　　〃 </t>
  </si>
  <si>
    <t>上下顎のdiscrepancy顕著(排列不可)</t>
  </si>
  <si>
    <t>／10</t>
  </si>
  <si>
    <t>４．残存歯列，周囲組織の状況</t>
  </si>
  <si>
    <t>level I</t>
  </si>
  <si>
    <t>level II</t>
  </si>
  <si>
    <t>level III</t>
  </si>
  <si>
    <t>level IV</t>
  </si>
  <si>
    <t>　　(口腔全体)</t>
  </si>
  <si>
    <t>　・歯列不正,位置異常</t>
  </si>
  <si>
    <t>無，軽度</t>
  </si>
  <si>
    <t>中等度</t>
  </si>
  <si>
    <t>重度</t>
  </si>
  <si>
    <t>　・う蝕罹患傾向</t>
  </si>
  <si>
    <t>低</t>
  </si>
  <si>
    <t>高</t>
  </si>
  <si>
    <t>　・歯周疾患</t>
  </si>
  <si>
    <t>良好，軽度</t>
  </si>
  <si>
    <t>／20</t>
  </si>
  <si>
    <t>５．欠損部顎堤形状</t>
  </si>
  <si>
    <t>　・欠損部顎堤形態，骨隆起</t>
  </si>
  <si>
    <t>良好</t>
  </si>
  <si>
    <t>中程度</t>
  </si>
  <si>
    <t>顕著な骨隆起有</t>
  </si>
  <si>
    <t>不良（少数歯残存）</t>
  </si>
  <si>
    <t>　・粘膜性状</t>
  </si>
  <si>
    <t>普通</t>
  </si>
  <si>
    <t>不良</t>
  </si>
  <si>
    <t>　・異常習癖,舌位異常</t>
  </si>
  <si>
    <t>無</t>
  </si>
  <si>
    <t>有</t>
  </si>
  <si>
    <t>■</t>
  </si>
  <si>
    <t>／100</t>
  </si>
  <si>
    <t>難易度</t>
  </si>
  <si>
    <t>咬合三角</t>
  </si>
  <si>
    <t>欠損様式</t>
  </si>
  <si>
    <t>補綴空隙</t>
  </si>
  <si>
    <t>残存歯列，周囲組織の状況</t>
  </si>
  <si>
    <t>欠損部顎堤形状</t>
  </si>
  <si>
    <t>level I (易)</t>
  </si>
  <si>
    <t>70〜100</t>
  </si>
  <si>
    <t xml:space="preserve"> II</t>
  </si>
  <si>
    <t>55〜69</t>
  </si>
  <si>
    <t xml:space="preserve">  III</t>
  </si>
  <si>
    <t>35〜54</t>
  </si>
  <si>
    <t xml:space="preserve">        IV (難)</t>
  </si>
  <si>
    <t>11〜34</t>
  </si>
  <si>
    <t>歯質欠損の評価用紙　</t>
  </si>
  <si>
    <t>評価歯</t>
  </si>
  <si>
    <t>対象歯</t>
  </si>
  <si>
    <t>(FDI)</t>
  </si>
  <si>
    <t>要処置歯数</t>
  </si>
  <si>
    <t>【歯髄の有無】</t>
  </si>
  <si>
    <t>有髄</t>
  </si>
  <si>
    <t>不明</t>
  </si>
  <si>
    <t>無髄</t>
  </si>
  <si>
    <t>/15</t>
  </si>
  <si>
    <t>【残存歯質】</t>
  </si>
  <si>
    <t>　・残存軸面or壁面数</t>
  </si>
  <si>
    <t>３面以上</t>
  </si>
  <si>
    <t>２面</t>
  </si>
  <si>
    <t>１面</t>
  </si>
  <si>
    <t>　・歯質の高さ</t>
  </si>
  <si>
    <t>歯肉縁上2mm〜</t>
  </si>
  <si>
    <t>0〜2mm</t>
  </si>
  <si>
    <t>歯肉縁下</t>
  </si>
  <si>
    <t>骨縁下</t>
  </si>
  <si>
    <t>　・う蝕</t>
  </si>
  <si>
    <t>歯髄到達</t>
  </si>
  <si>
    <t>　・歯髄(有髄歯のみ)</t>
  </si>
  <si>
    <t>健常</t>
  </si>
  <si>
    <t>残存歯質薄</t>
  </si>
  <si>
    <t>要抜髄</t>
  </si>
  <si>
    <t>　・穿孔,亀裂,除去困難ﾎﾟｽﾄetc.(無髄歯のみ)</t>
  </si>
  <si>
    <t>疑い</t>
  </si>
  <si>
    <t>/25</t>
  </si>
  <si>
    <t>【歯列不正，位置異常】</t>
  </si>
  <si>
    <t>　・転位，捻転，左右非対称，歯根近接</t>
  </si>
  <si>
    <t>軽度</t>
  </si>
  <si>
    <t>　・対合歯挺出</t>
  </si>
  <si>
    <t>小</t>
  </si>
  <si>
    <t>中</t>
  </si>
  <si>
    <t>大</t>
  </si>
  <si>
    <t>　・顎偏位，咬合位不安定(全顎)</t>
  </si>
  <si>
    <t>【う蝕罹患傾向】</t>
  </si>
  <si>
    <t>　・修復歯+う蝕歯数</t>
  </si>
  <si>
    <t>少</t>
  </si>
  <si>
    <t>多</t>
  </si>
  <si>
    <t>【歯周疾患】</t>
  </si>
  <si>
    <t>　・口腔内清掃状況(全顎)</t>
  </si>
  <si>
    <t>清掃良，問題無</t>
  </si>
  <si>
    <t>重度，不良</t>
  </si>
  <si>
    <t>　・動揺度(対象歯のみ)</t>
  </si>
  <si>
    <t>M0</t>
  </si>
  <si>
    <t>M1</t>
  </si>
  <si>
    <t>M2</t>
  </si>
  <si>
    <t>M3</t>
  </si>
  <si>
    <t>　・Ｘ線(歯槽骨吸収)(対象歯のみ)</t>
  </si>
  <si>
    <t>殆ど無</t>
  </si>
  <si>
    <t>〜1/3</t>
  </si>
  <si>
    <t>1/3〜1/2</t>
  </si>
  <si>
    <t>1/2〜</t>
  </si>
  <si>
    <t>　・根分岐部病変(Ｘ線，プローブ)(対象歯のみ)</t>
  </si>
  <si>
    <t>陰影軽度，〜3mm</t>
  </si>
  <si>
    <t>プローブ貫通</t>
  </si>
  <si>
    <t>陰影明確，3mm〜</t>
  </si>
  <si>
    <t>　・ポケット，ﾌﾟﾛｰﾋﾞﾝｸﾞ時の出血(対象歯のみ)</t>
  </si>
  <si>
    <t>〜3mm，歯石,出血無</t>
  </si>
  <si>
    <t>〜3mm，歯石,出血有</t>
  </si>
  <si>
    <t>4，5mm</t>
  </si>
  <si>
    <t>6mm〜</t>
  </si>
  <si>
    <t>/100</t>
  </si>
  <si>
    <t>難易度判定</t>
  </si>
  <si>
    <t>歯髄の有無</t>
  </si>
  <si>
    <t>残存歯質(軸面or壁数，高さ，う蝕，穿孔，破折，ポスト)</t>
  </si>
  <si>
    <t>位置関係(歯列不正，位置異常，咬合)</t>
  </si>
  <si>
    <t>う蝕罹患傾向</t>
  </si>
  <si>
    <t>歯周疾患(口腔内状況，動揺，ポケットetc.)</t>
  </si>
  <si>
    <t>9〜34</t>
  </si>
  <si>
    <t>無歯顎の評価用紙　</t>
  </si>
  <si>
    <t>欠損部顎堤形態</t>
  </si>
  <si>
    <t>・顎堤高さ(垂直)</t>
  </si>
  <si>
    <t>高(10mm～)</t>
  </si>
  <si>
    <t>低(～6mm)</t>
  </si>
  <si>
    <t>高(5mm～)</t>
  </si>
  <si>
    <t>低(～0mm)</t>
  </si>
  <si>
    <t>・顎堤断面形態(頬舌)</t>
  </si>
  <si>
    <t>U型</t>
  </si>
  <si>
    <t>UV中間</t>
  </si>
  <si>
    <t>V型</t>
  </si>
  <si>
    <t>平坦</t>
  </si>
  <si>
    <t>平坦,凹型</t>
  </si>
  <si>
    <t>粘膜性状</t>
  </si>
  <si>
    <t>・固さ</t>
  </si>
  <si>
    <t>硬</t>
  </si>
  <si>
    <t>軟</t>
  </si>
  <si>
    <t>ﾌﾗﾋﾞｰ,広範囲炎症</t>
  </si>
  <si>
    <t>極軟</t>
  </si>
  <si>
    <t>・厚み</t>
  </si>
  <si>
    <t>厚</t>
  </si>
  <si>
    <t>薄</t>
  </si>
  <si>
    <t>極薄</t>
  </si>
  <si>
    <t>対向関係</t>
  </si>
  <si>
    <t>矢状断前後関係</t>
  </si>
  <si>
    <t>良，軽度の反対・過蓋咬合</t>
  </si>
  <si>
    <t>中等度の反対・過蓋咬合</t>
  </si>
  <si>
    <t>重度の反対・過蓋咬合</t>
  </si>
  <si>
    <t>前頭断左右関係</t>
  </si>
  <si>
    <t>偏位無，少</t>
  </si>
  <si>
    <t>偏位中等度</t>
  </si>
  <si>
    <t>偏位大</t>
  </si>
  <si>
    <t>前頭断顎堤，顎間左右差</t>
  </si>
  <si>
    <t>顕著</t>
  </si>
  <si>
    <t>習癖</t>
  </si>
  <si>
    <t>・異常習癖，舌位etc.</t>
  </si>
  <si>
    <t>舌位異常，弄舌癖，巨舌</t>
  </si>
  <si>
    <t>oral dyskinesia等</t>
  </si>
  <si>
    <t>・嘔吐反射</t>
  </si>
  <si>
    <t>その他</t>
  </si>
  <si>
    <t>・骨隆起,顎堤ｱﾝﾀﾞｰｶｯﾄ,小帯位置異常</t>
  </si>
  <si>
    <t>１項目</t>
  </si>
  <si>
    <t>２項目</t>
  </si>
  <si>
    <t>３項目</t>
  </si>
  <si>
    <t>・唾液量,性状</t>
  </si>
  <si>
    <t>多,粘液･漿液性</t>
  </si>
  <si>
    <t>量少，極多</t>
  </si>
  <si>
    <t>僅少</t>
  </si>
  <si>
    <t>/10</t>
  </si>
  <si>
    <t>顎堤形態(吸収，凹凸，骨隆起)</t>
  </si>
  <si>
    <t>粘膜性状(被圧変位，発赤，ﾌﾗﾋﾞｰｶﾞﾑ)</t>
  </si>
  <si>
    <t>対向関係(旧義歯顎間関係)</t>
  </si>
  <si>
    <t>異常習癖(舌，嘔吐反射)</t>
  </si>
  <si>
    <t>他(小帯，唾液)</t>
  </si>
  <si>
    <t>73〜100</t>
  </si>
  <si>
    <t>55〜72</t>
  </si>
  <si>
    <t>7〜34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</si>
</sst>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上     &quot;0&quot;     &quot;\本"/>
    <numFmt numFmtId="166" formatCode="&quot;上     &quot;#&quot;     &quot;\本"/>
    <numFmt numFmtId="167" formatCode="&quot;下     &quot;0&quot;     &quot;\〃"/>
    <numFmt numFmtId="168" formatCode="&quot;下     &quot;#&quot;     &quot;\〃"/>
    <numFmt numFmtId="169" formatCode="###0;###0"/>
    <numFmt numFmtId="170" formatCode="0\点"/>
  </numFmts>
  <fonts count="17">
    <font>
      <sz val="10"/>
      <color indexed="8"/>
      <name val="ＭＳ Ｐゴシック"/>
      <family val="2"/>
    </font>
    <font>
      <sz val="10"/>
      <name val="Arial"/>
      <family val="0"/>
    </font>
    <font>
      <sz val="16"/>
      <name val="ＭＳ Ｐゴシック"/>
      <family val="2"/>
    </font>
    <font>
      <sz val="10"/>
      <name val="ＭＳ Ｐゴシック"/>
      <family val="2"/>
    </font>
    <font>
      <b/>
      <sz val="10"/>
      <color indexed="8"/>
      <name val="ＭＳ Ｐゴシック"/>
      <family val="2"/>
    </font>
    <font>
      <sz val="10"/>
      <color indexed="9"/>
      <name val="ＭＳ Ｐゴシック"/>
      <family val="2"/>
    </font>
    <font>
      <sz val="18"/>
      <name val="ＭＳ Ｐゴシック"/>
      <family val="2"/>
    </font>
    <font>
      <sz val="11"/>
      <name val="ＭＳ Ｐゴシック"/>
      <family val="2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sz val="36"/>
      <color indexed="8"/>
      <name val="ＭＳ Ｐゴシック"/>
      <family val="2"/>
    </font>
    <font>
      <sz val="8"/>
      <name val="ＭＳ Ｐゴシック"/>
      <family val="2"/>
    </font>
    <font>
      <sz val="12"/>
      <color indexed="8"/>
      <name val="ＭＳ Ｐゴシック"/>
      <family val="2"/>
    </font>
    <font>
      <sz val="14"/>
      <name val="ＭＳ Ｐゴシック"/>
      <family val="2"/>
    </font>
    <font>
      <sz val="18"/>
      <color indexed="8"/>
      <name val="ＭＳ Ｐゴシック"/>
      <family val="2"/>
    </font>
    <font>
      <sz val="10"/>
      <color indexed="9"/>
      <name val="Times New Roman"/>
      <family val="1"/>
    </font>
    <font>
      <sz val="20"/>
      <color indexed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shrinkToFit="1"/>
    </xf>
    <xf numFmtId="164" fontId="3" fillId="0" borderId="2" xfId="0" applyFont="1" applyFill="1" applyBorder="1" applyAlignment="1">
      <alignment horizontal="center" vertical="center" shrinkToFit="1"/>
    </xf>
    <xf numFmtId="164" fontId="3" fillId="0" borderId="3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left" vertical="center" shrinkToFit="1"/>
    </xf>
    <xf numFmtId="164" fontId="4" fillId="0" borderId="2" xfId="0" applyFont="1" applyFill="1" applyBorder="1" applyAlignment="1" applyProtection="1">
      <alignment horizontal="center" vertical="center" shrinkToFit="1"/>
      <protection locked="0"/>
    </xf>
    <xf numFmtId="164" fontId="4" fillId="0" borderId="4" xfId="0" applyFont="1" applyFill="1" applyBorder="1" applyAlignment="1" applyProtection="1">
      <alignment horizontal="center" vertical="center" shrinkToFit="1"/>
      <protection locked="0"/>
    </xf>
    <xf numFmtId="164" fontId="4" fillId="0" borderId="5" xfId="0" applyFont="1" applyFill="1" applyBorder="1" applyAlignment="1" applyProtection="1">
      <alignment horizontal="center" vertical="center" shrinkToFit="1"/>
      <protection locked="0"/>
    </xf>
    <xf numFmtId="164" fontId="3" fillId="0" borderId="6" xfId="0" applyFont="1" applyFill="1" applyBorder="1" applyAlignment="1">
      <alignment horizontal="center" vertical="center" shrinkToFit="1"/>
    </xf>
    <xf numFmtId="165" fontId="0" fillId="0" borderId="6" xfId="0" applyNumberFormat="1" applyFont="1" applyFill="1" applyBorder="1" applyAlignment="1">
      <alignment horizontal="left" vertical="center" shrinkToFit="1"/>
    </xf>
    <xf numFmtId="166" fontId="5" fillId="0" borderId="7" xfId="0" applyNumberFormat="1" applyFont="1" applyFill="1" applyBorder="1" applyAlignment="1">
      <alignment horizontal="left" vertical="center" shrinkToFit="1"/>
    </xf>
    <xf numFmtId="164" fontId="0" fillId="0" borderId="5" xfId="0" applyFont="1" applyFill="1" applyBorder="1" applyAlignment="1">
      <alignment horizontal="left" vertical="center" shrinkToFit="1"/>
    </xf>
    <xf numFmtId="164" fontId="3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horizontal="center" vertical="center" shrinkToFit="1"/>
    </xf>
    <xf numFmtId="167" fontId="0" fillId="0" borderId="9" xfId="0" applyNumberFormat="1" applyFont="1" applyFill="1" applyBorder="1" applyAlignment="1">
      <alignment horizontal="left" vertical="center" shrinkToFit="1"/>
    </xf>
    <xf numFmtId="168" fontId="5" fillId="0" borderId="8" xfId="0" applyNumberFormat="1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4" fontId="0" fillId="0" borderId="3" xfId="0" applyFont="1" applyFill="1" applyBorder="1" applyAlignment="1">
      <alignment horizontal="center" vertical="center" shrinkToFit="1"/>
    </xf>
    <xf numFmtId="164" fontId="0" fillId="2" borderId="3" xfId="0" applyFont="1" applyFill="1" applyBorder="1" applyAlignment="1" applyProtection="1">
      <alignment horizontal="center" vertical="center" shrinkToFit="1"/>
      <protection locked="0"/>
    </xf>
    <xf numFmtId="164" fontId="3" fillId="0" borderId="7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left" vertical="center" shrinkToFit="1"/>
    </xf>
    <xf numFmtId="164" fontId="6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0" fillId="2" borderId="14" xfId="0" applyFont="1" applyFill="1" applyBorder="1" applyAlignment="1" applyProtection="1">
      <alignment horizontal="center" vertical="center" shrinkToFit="1"/>
      <protection locked="0"/>
    </xf>
    <xf numFmtId="164" fontId="5" fillId="0" borderId="12" xfId="0" applyFont="1" applyFill="1" applyBorder="1" applyAlignment="1">
      <alignment vertical="center" shrinkToFit="1"/>
    </xf>
    <xf numFmtId="164" fontId="0" fillId="0" borderId="8" xfId="0" applyFont="1" applyFill="1" applyBorder="1" applyAlignment="1">
      <alignment vertical="center" shrinkToFit="1"/>
    </xf>
    <xf numFmtId="164" fontId="0" fillId="0" borderId="9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horizontal="center" vertical="center" shrinkToFit="1"/>
    </xf>
    <xf numFmtId="164" fontId="0" fillId="2" borderId="15" xfId="0" applyFont="1" applyFill="1" applyBorder="1" applyAlignment="1" applyProtection="1">
      <alignment horizontal="center" vertical="center" shrinkToFit="1"/>
      <protection locked="0"/>
    </xf>
    <xf numFmtId="164" fontId="5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horizontal="right" vertical="center" shrinkToFit="1"/>
    </xf>
    <xf numFmtId="164" fontId="3" fillId="0" borderId="3" xfId="0" applyFont="1" applyFill="1" applyBorder="1" applyAlignment="1">
      <alignment vertical="center" shrinkToFit="1"/>
    </xf>
    <xf numFmtId="164" fontId="7" fillId="2" borderId="3" xfId="0" applyFont="1" applyFill="1" applyBorder="1" applyAlignment="1" applyProtection="1">
      <alignment horizontal="center" vertical="center" shrinkToFit="1"/>
      <protection locked="0"/>
    </xf>
    <xf numFmtId="164" fontId="0" fillId="0" borderId="3" xfId="0" applyFont="1" applyFill="1" applyBorder="1" applyAlignment="1">
      <alignment vertical="center" shrinkToFit="1"/>
    </xf>
    <xf numFmtId="164" fontId="3" fillId="0" borderId="14" xfId="0" applyFont="1" applyFill="1" applyBorder="1" applyAlignment="1">
      <alignment vertical="center" shrinkToFit="1"/>
    </xf>
    <xf numFmtId="164" fontId="3" fillId="0" borderId="15" xfId="0" applyFont="1" applyFill="1" applyBorder="1" applyAlignment="1">
      <alignment horizontal="center" vertical="top" textRotation="255" shrinkToFit="1"/>
    </xf>
    <xf numFmtId="164" fontId="0" fillId="0" borderId="14" xfId="0" applyFont="1" applyFill="1" applyBorder="1" applyAlignment="1">
      <alignment vertical="center" shrinkToFit="1"/>
    </xf>
    <xf numFmtId="164" fontId="5" fillId="0" borderId="12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vertical="center" shrinkToFit="1"/>
    </xf>
    <xf numFmtId="164" fontId="5" fillId="0" borderId="8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3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left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 shrinkToFit="1"/>
    </xf>
    <xf numFmtId="164" fontId="0" fillId="2" borderId="12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Font="1" applyFill="1" applyBorder="1" applyAlignment="1">
      <alignment horizontal="left" vertical="center" shrinkToFit="1"/>
    </xf>
    <xf numFmtId="164" fontId="3" fillId="2" borderId="14" xfId="0" applyFont="1" applyFill="1" applyBorder="1" applyAlignment="1" applyProtection="1">
      <alignment horizontal="center" vertical="center" shrinkToFit="1"/>
      <protection locked="0"/>
    </xf>
    <xf numFmtId="164" fontId="0" fillId="2" borderId="8" xfId="0" applyFont="1" applyFill="1" applyBorder="1" applyAlignment="1" applyProtection="1">
      <alignment horizontal="center" vertical="center" shrinkToFit="1"/>
      <protection locked="0"/>
    </xf>
    <xf numFmtId="164" fontId="0" fillId="0" borderId="8" xfId="0" applyFont="1" applyFill="1" applyBorder="1" applyAlignment="1">
      <alignment horizontal="left" vertical="center" shrinkToFit="1"/>
    </xf>
    <xf numFmtId="164" fontId="0" fillId="0" borderId="10" xfId="0" applyFont="1" applyFill="1" applyBorder="1" applyAlignment="1">
      <alignment horizontal="left" vertical="center" shrinkToFit="1"/>
    </xf>
    <xf numFmtId="164" fontId="3" fillId="2" borderId="15" xfId="0" applyFont="1" applyFill="1" applyBorder="1" applyAlignment="1" applyProtection="1">
      <alignment horizontal="center" vertical="center" shrinkToFit="1"/>
      <protection locked="0"/>
    </xf>
    <xf numFmtId="164" fontId="0" fillId="0" borderId="14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vertical="center" wrapText="1"/>
    </xf>
    <xf numFmtId="164" fontId="8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12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top"/>
    </xf>
    <xf numFmtId="164" fontId="0" fillId="0" borderId="8" xfId="0" applyFont="1" applyFill="1" applyBorder="1" applyAlignment="1">
      <alignment horizontal="center" vertical="top"/>
    </xf>
    <xf numFmtId="164" fontId="0" fillId="0" borderId="9" xfId="0" applyFont="1" applyFill="1" applyBorder="1" applyAlignment="1">
      <alignment horizontal="center" vertical="top"/>
    </xf>
    <xf numFmtId="164" fontId="2" fillId="0" borderId="10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left" vertical="top" shrinkToFit="1"/>
    </xf>
    <xf numFmtId="164" fontId="3" fillId="0" borderId="3" xfId="0" applyFont="1" applyFill="1" applyBorder="1" applyAlignment="1">
      <alignment horizontal="center" vertical="top" shrinkToFit="1"/>
    </xf>
    <xf numFmtId="164" fontId="3" fillId="0" borderId="1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center" vertical="top" shrinkToFit="1"/>
    </xf>
    <xf numFmtId="164" fontId="3" fillId="0" borderId="7" xfId="0" applyFont="1" applyFill="1" applyBorder="1" applyAlignment="1">
      <alignment horizontal="right" vertical="center" shrinkToFit="1"/>
    </xf>
    <xf numFmtId="164" fontId="3" fillId="0" borderId="4" xfId="0" applyFont="1" applyFill="1" applyBorder="1" applyAlignment="1" applyProtection="1">
      <alignment horizontal="center" vertical="center" shrinkToFit="1"/>
      <protection locked="0"/>
    </xf>
    <xf numFmtId="164" fontId="11" fillId="0" borderId="11" xfId="0" applyFont="1" applyFill="1" applyBorder="1" applyAlignment="1">
      <alignment horizontal="center" shrinkToFit="1"/>
    </xf>
    <xf numFmtId="164" fontId="3" fillId="0" borderId="6" xfId="0" applyFont="1" applyFill="1" applyBorder="1" applyAlignment="1">
      <alignment vertical="top" shrinkToFit="1"/>
    </xf>
    <xf numFmtId="164" fontId="5" fillId="0" borderId="7" xfId="0" applyFont="1" applyFill="1" applyBorder="1" applyAlignment="1">
      <alignment vertical="top" shrinkToFit="1"/>
    </xf>
    <xf numFmtId="164" fontId="3" fillId="0" borderId="11" xfId="0" applyFont="1" applyFill="1" applyBorder="1" applyAlignment="1">
      <alignment shrinkToFit="1"/>
    </xf>
    <xf numFmtId="164" fontId="3" fillId="0" borderId="8" xfId="0" applyFont="1" applyFill="1" applyBorder="1" applyAlignment="1">
      <alignment horizontal="left" vertical="top" shrinkToFit="1"/>
    </xf>
    <xf numFmtId="164" fontId="3" fillId="0" borderId="10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left" vertical="top" shrinkToFit="1"/>
    </xf>
    <xf numFmtId="164" fontId="3" fillId="0" borderId="4" xfId="0" applyFont="1" applyFill="1" applyBorder="1" applyAlignment="1">
      <alignment horizontal="left" vertical="top" shrinkToFit="1"/>
    </xf>
    <xf numFmtId="164" fontId="5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shrinkToFit="1"/>
    </xf>
    <xf numFmtId="169" fontId="12" fillId="0" borderId="1" xfId="0" applyNumberFormat="1" applyFont="1" applyFill="1" applyBorder="1" applyAlignment="1">
      <alignment horizontal="center" vertical="center" shrinkToFit="1"/>
    </xf>
    <xf numFmtId="164" fontId="2" fillId="0" borderId="11" xfId="0" applyFont="1" applyFill="1" applyBorder="1" applyAlignment="1">
      <alignment horizontal="left" vertical="center" shrinkToFit="1"/>
    </xf>
    <xf numFmtId="170" fontId="3" fillId="0" borderId="3" xfId="0" applyNumberFormat="1" applyFont="1" applyFill="1" applyBorder="1" applyAlignment="1">
      <alignment horizontal="center" vertical="center" shrinkToFit="1"/>
    </xf>
    <xf numFmtId="170" fontId="3" fillId="0" borderId="14" xfId="0" applyNumberFormat="1" applyFont="1" applyFill="1" applyBorder="1" applyAlignment="1">
      <alignment horizontal="center" vertical="center" shrinkToFit="1"/>
    </xf>
    <xf numFmtId="164" fontId="3" fillId="0" borderId="15" xfId="0" applyFont="1" applyFill="1" applyBorder="1" applyAlignment="1">
      <alignment horizontal="left" vertical="center" indent="1" shrinkToFit="1"/>
    </xf>
    <xf numFmtId="164" fontId="3" fillId="0" borderId="9" xfId="0" applyFont="1" applyFill="1" applyBorder="1" applyAlignment="1">
      <alignment horizontal="right" shrinkToFit="1"/>
    </xf>
    <xf numFmtId="169" fontId="12" fillId="0" borderId="3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horizontal="left" vertical="center" indent="1" shrinkToFit="1"/>
    </xf>
    <xf numFmtId="164" fontId="0" fillId="0" borderId="12" xfId="0" applyFont="1" applyFill="1" applyBorder="1" applyAlignment="1">
      <alignment horizontal="left" vertical="center" indent="1" shrinkToFit="1"/>
    </xf>
    <xf numFmtId="164" fontId="0" fillId="0" borderId="8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indent="1" shrinkToFit="1"/>
    </xf>
    <xf numFmtId="164" fontId="0" fillId="0" borderId="14" xfId="0" applyFont="1" applyFill="1" applyBorder="1" applyAlignment="1">
      <alignment horizontal="left" vertical="center" indent="1" shrinkToFit="1"/>
    </xf>
    <xf numFmtId="164" fontId="0" fillId="0" borderId="15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wrapText="1" indent="1" shrinkToFit="1"/>
    </xf>
    <xf numFmtId="164" fontId="3" fillId="0" borderId="13" xfId="0" applyFont="1" applyFill="1" applyBorder="1" applyAlignment="1">
      <alignment horizontal="right" shrinkToFit="1"/>
    </xf>
    <xf numFmtId="164" fontId="0" fillId="0" borderId="6" xfId="0" applyFont="1" applyFill="1" applyBorder="1" applyAlignment="1">
      <alignment vertical="top" shrinkToFit="1"/>
    </xf>
    <xf numFmtId="164" fontId="5" fillId="0" borderId="6" xfId="0" applyFont="1" applyFill="1" applyBorder="1" applyAlignment="1">
      <alignment vertical="top" shrinkToFit="1"/>
    </xf>
    <xf numFmtId="164" fontId="5" fillId="0" borderId="11" xfId="0" applyFont="1" applyFill="1" applyBorder="1" applyAlignment="1">
      <alignment vertical="top" shrinkToFit="1"/>
    </xf>
    <xf numFmtId="164" fontId="13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top" shrinkToFit="1"/>
    </xf>
    <xf numFmtId="164" fontId="5" fillId="0" borderId="0" xfId="0" applyFont="1" applyFill="1" applyBorder="1" applyAlignment="1">
      <alignment horizontal="left" vertical="top" shrinkToFit="1"/>
    </xf>
    <xf numFmtId="164" fontId="0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right" vertical="top" shrinkToFit="1"/>
    </xf>
    <xf numFmtId="164" fontId="3" fillId="0" borderId="0" xfId="0" applyFont="1" applyFill="1" applyBorder="1" applyAlignment="1">
      <alignment horizontal="right" vertical="top" shrinkToFit="1"/>
    </xf>
    <xf numFmtId="164" fontId="8" fillId="3" borderId="1" xfId="0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left" vertical="top"/>
    </xf>
    <xf numFmtId="164" fontId="0" fillId="0" borderId="13" xfId="0" applyFont="1" applyFill="1" applyBorder="1" applyAlignment="1">
      <alignment horizontal="left" vertical="top"/>
    </xf>
    <xf numFmtId="164" fontId="0" fillId="0" borderId="9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2" fillId="0" borderId="10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vertical="center" wrapText="1" shrinkToFit="1"/>
    </xf>
    <xf numFmtId="164" fontId="0" fillId="3" borderId="3" xfId="0" applyFont="1" applyFill="1" applyBorder="1" applyAlignment="1">
      <alignment horizontal="left" vertical="center" shrinkToFit="1"/>
    </xf>
    <xf numFmtId="164" fontId="0" fillId="0" borderId="3" xfId="0" applyFont="1" applyFill="1" applyBorder="1" applyAlignment="1">
      <alignment horizontal="center" vertical="center" wrapText="1" shrinkToFit="1"/>
    </xf>
    <xf numFmtId="164" fontId="9" fillId="0" borderId="1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3" fillId="3" borderId="15" xfId="0" applyFont="1" applyFill="1" applyBorder="1" applyAlignment="1">
      <alignment horizontal="left" vertical="center" textRotation="255" shrinkToFit="1"/>
    </xf>
    <xf numFmtId="164" fontId="3" fillId="0" borderId="3" xfId="0" applyFont="1" applyFill="1" applyBorder="1" applyAlignment="1">
      <alignment vertical="center" wrapText="1" shrinkToFit="1"/>
    </xf>
    <xf numFmtId="164" fontId="0" fillId="0" borderId="7" xfId="0" applyFont="1" applyFill="1" applyBorder="1" applyAlignment="1">
      <alignment horizontal="center" vertical="center" wrapText="1" shrinkToFit="1"/>
    </xf>
    <xf numFmtId="164" fontId="3" fillId="0" borderId="13" xfId="0" applyFont="1" applyFill="1" applyBorder="1" applyAlignment="1">
      <alignment horizontal="right" vertical="center" shrinkToFit="1"/>
    </xf>
    <xf numFmtId="164" fontId="0" fillId="0" borderId="3" xfId="0" applyFont="1" applyFill="1" applyBorder="1" applyAlignment="1">
      <alignment vertical="center" wrapText="1" shrinkToFit="1"/>
    </xf>
    <xf numFmtId="164" fontId="3" fillId="0" borderId="3" xfId="0" applyFont="1" applyFill="1" applyBorder="1" applyAlignment="1">
      <alignment horizontal="center" vertical="center" wrapText="1" shrinkToFit="1"/>
    </xf>
    <xf numFmtId="164" fontId="0" fillId="0" borderId="14" xfId="0" applyFont="1" applyFill="1" applyBorder="1" applyAlignment="1">
      <alignment vertical="center" wrapText="1" shrinkToFit="1"/>
    </xf>
    <xf numFmtId="164" fontId="0" fillId="0" borderId="14" xfId="0" applyFont="1" applyFill="1" applyBorder="1" applyAlignment="1">
      <alignment horizontal="center" vertical="center" wrapText="1" shrinkToFit="1"/>
    </xf>
    <xf numFmtId="164" fontId="3" fillId="0" borderId="14" xfId="0" applyFont="1" applyFill="1" applyBorder="1" applyAlignment="1">
      <alignment horizontal="left" vertical="center" shrinkToFit="1"/>
    </xf>
    <xf numFmtId="164" fontId="0" fillId="0" borderId="15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left" vertical="center" shrinkToFit="1"/>
    </xf>
    <xf numFmtId="164" fontId="0" fillId="0" borderId="6" xfId="0" applyFont="1" applyFill="1" applyBorder="1" applyAlignment="1">
      <alignment vertical="center" shrinkToFit="1"/>
    </xf>
    <xf numFmtId="164" fontId="5" fillId="0" borderId="6" xfId="0" applyFont="1" applyFill="1" applyBorder="1" applyAlignment="1">
      <alignment vertical="center" shrinkToFit="1"/>
    </xf>
    <xf numFmtId="164" fontId="5" fillId="0" borderId="0" xfId="0" applyFont="1" applyFill="1" applyBorder="1" applyAlignment="1">
      <alignment horizontal="left" vertical="center" shrinkToFit="1"/>
    </xf>
    <xf numFmtId="164" fontId="3" fillId="0" borderId="0" xfId="0" applyFont="1" applyFill="1" applyBorder="1" applyAlignment="1">
      <alignment horizontal="right" vertical="center" shrinkToFit="1"/>
    </xf>
    <xf numFmtId="164" fontId="16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0000"/>
      </font>
      <fill>
        <patternFill patternType="solid">
          <fgColor rgb="FFFFFF00"/>
          <bgColor rgb="FFFCF305"/>
        </patternFill>
      </fill>
      <border/>
    </dxf>
    <dxf>
      <font>
        <b val="0"/>
        <color rgb="FF000000"/>
      </font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349"/>
          <c:w val="0.7125"/>
          <c:h val="0.311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'1.部分歯列欠損の評価用紙'!$E$35:$E$39</c:f>
              <c:strCache/>
            </c:strRef>
          </c:cat>
          <c:val>
            <c:numRef>
              <c:f>'1.部分歯列欠損の評価用紙'!$F$35:$F$39</c:f>
              <c:numCache/>
            </c:numRef>
          </c:val>
        </c:ser>
        <c:axId val="24399614"/>
        <c:axId val="18269935"/>
      </c:radarChart>
      <c:catAx>
        <c:axId val="243996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69935"/>
        <c:crossesAt val="0"/>
        <c:auto val="0"/>
        <c:lblOffset val="100"/>
        <c:noMultiLvlLbl val="0"/>
      </c:catAx>
      <c:valAx>
        <c:axId val="1826993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9614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11575"/>
          <c:w val="0.48575"/>
          <c:h val="0.770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'2.歯質欠損の評価用紙　'!$F$31:$F$35</c:f>
              <c:strCache/>
            </c:strRef>
          </c:cat>
          <c:val>
            <c:numRef>
              <c:f>'2.歯質欠損の評価用紙　'!$G$31:$G$35</c:f>
              <c:numCache/>
            </c:numRef>
          </c:val>
        </c:ser>
        <c:axId val="30211688"/>
        <c:axId val="3469737"/>
      </c:radarChart>
      <c:catAx>
        <c:axId val="30211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9737"/>
        <c:crossesAt val="0"/>
        <c:auto val="0"/>
        <c:lblOffset val="100"/>
        <c:noMultiLvlLbl val="0"/>
      </c:catAx>
      <c:valAx>
        <c:axId val="34697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11688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13175"/>
          <c:w val="0.485"/>
          <c:h val="0.744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'3.無歯顎の評価用紙'!$H$25:$H$29</c:f>
              <c:strCache/>
            </c:strRef>
          </c:cat>
          <c:val>
            <c:numRef>
              <c:f>'3.無歯顎の評価用紙'!$I$25:$I$29</c:f>
              <c:numCache/>
            </c:numRef>
          </c:val>
        </c:ser>
        <c:axId val="31227634"/>
        <c:axId val="12613251"/>
      </c:radarChart>
      <c:catAx>
        <c:axId val="312276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3251"/>
        <c:crossesAt val="0"/>
        <c:auto val="0"/>
        <c:lblOffset val="100"/>
        <c:noMultiLvlLbl val="0"/>
      </c:catAx>
      <c:valAx>
        <c:axId val="126132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27634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161925</xdr:rowOff>
    </xdr:from>
    <xdr:to>
      <xdr:col>19</xdr:col>
      <xdr:colOff>180975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14325" y="6629400"/>
        <a:ext cx="4838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76200</xdr:rowOff>
    </xdr:from>
    <xdr:to>
      <xdr:col>11</xdr:col>
      <xdr:colOff>180975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85825" y="5743575"/>
        <a:ext cx="4895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21</xdr:row>
      <xdr:rowOff>123825</xdr:rowOff>
    </xdr:from>
    <xdr:to>
      <xdr:col>13</xdr:col>
      <xdr:colOff>466725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809625" y="4695825"/>
        <a:ext cx="4857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workbookViewId="0" topLeftCell="A1">
      <selection activeCell="A1" sqref="A1"/>
    </sheetView>
  </sheetViews>
  <sheetFormatPr defaultColWidth="9.140625" defaultRowHeight="12"/>
  <cols>
    <col min="1" max="1" width="21.28125" style="1" customWidth="1"/>
    <col min="2" max="2" width="2.8515625" style="1" customWidth="1"/>
    <col min="3" max="3" width="4.7109375" style="1" customWidth="1"/>
    <col min="4" max="31" width="2.8515625" style="1" customWidth="1"/>
    <col min="32" max="32" width="1.8515625" style="1" customWidth="1"/>
    <col min="33" max="33" width="7.8515625" style="1" customWidth="1"/>
    <col min="34" max="34" width="5.8515625" style="1" customWidth="1"/>
    <col min="35" max="16384" width="8.8515625" style="1" customWidth="1"/>
  </cols>
  <sheetData>
    <row r="1" spans="1:33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customHeight="1">
      <c r="A2" s="3" t="s">
        <v>1</v>
      </c>
      <c r="B2" s="3"/>
      <c r="C2" s="3" t="s">
        <v>2</v>
      </c>
      <c r="D2" s="4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 t="s">
        <v>4</v>
      </c>
      <c r="AG2" s="3"/>
    </row>
    <row r="3" spans="1:33" ht="16.5" customHeight="1">
      <c r="A3" s="6" t="s">
        <v>5</v>
      </c>
      <c r="B3" s="6"/>
      <c r="C3" s="7"/>
      <c r="D3" s="7"/>
      <c r="E3" s="8">
        <v>8</v>
      </c>
      <c r="F3" s="9">
        <v>7</v>
      </c>
      <c r="G3" s="9">
        <v>6</v>
      </c>
      <c r="H3" s="9">
        <v>5</v>
      </c>
      <c r="I3" s="9">
        <v>4</v>
      </c>
      <c r="J3" s="9">
        <v>3</v>
      </c>
      <c r="K3" s="9">
        <v>2</v>
      </c>
      <c r="L3" s="10">
        <v>1</v>
      </c>
      <c r="M3" s="8">
        <v>1</v>
      </c>
      <c r="N3" s="9">
        <v>2</v>
      </c>
      <c r="O3" s="9">
        <v>3</v>
      </c>
      <c r="P3" s="9">
        <v>4</v>
      </c>
      <c r="Q3" s="9">
        <v>5</v>
      </c>
      <c r="R3" s="9">
        <v>6</v>
      </c>
      <c r="S3" s="9">
        <v>7</v>
      </c>
      <c r="T3" s="9">
        <v>8</v>
      </c>
      <c r="U3" s="11" t="s">
        <v>6</v>
      </c>
      <c r="V3" s="11"/>
      <c r="W3" s="11"/>
      <c r="X3" s="11"/>
      <c r="Y3" s="12">
        <f>COUNT(E3:T3)</f>
        <v>16</v>
      </c>
      <c r="Z3" s="12"/>
      <c r="AA3" s="12"/>
      <c r="AB3" s="12"/>
      <c r="AC3" s="12"/>
      <c r="AD3" s="12"/>
      <c r="AE3" s="12"/>
      <c r="AF3" s="13"/>
      <c r="AG3" s="14"/>
    </row>
    <row r="4" spans="1:33" ht="16.5" customHeight="1">
      <c r="A4" s="15"/>
      <c r="B4" s="16"/>
      <c r="C4" s="7"/>
      <c r="D4" s="7"/>
      <c r="E4" s="8">
        <v>8</v>
      </c>
      <c r="F4" s="9">
        <v>7</v>
      </c>
      <c r="G4" s="9">
        <v>6</v>
      </c>
      <c r="H4" s="9">
        <v>5</v>
      </c>
      <c r="I4" s="9">
        <v>4</v>
      </c>
      <c r="J4" s="9">
        <v>3</v>
      </c>
      <c r="K4" s="9">
        <v>2</v>
      </c>
      <c r="L4" s="10">
        <v>1</v>
      </c>
      <c r="M4" s="8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17"/>
      <c r="V4" s="17"/>
      <c r="W4" s="17"/>
      <c r="X4" s="17"/>
      <c r="Y4" s="18">
        <f>COUNT(E4:T4)</f>
        <v>16</v>
      </c>
      <c r="Z4" s="18"/>
      <c r="AA4" s="18"/>
      <c r="AB4" s="18"/>
      <c r="AC4" s="18"/>
      <c r="AD4" s="18"/>
      <c r="AE4" s="18"/>
      <c r="AF4" s="19"/>
      <c r="AG4" s="14"/>
    </row>
    <row r="5" spans="1:33" s="27" customFormat="1" ht="16.5" customHeight="1">
      <c r="A5" s="20"/>
      <c r="B5" s="21"/>
      <c r="C5" s="22">
        <v>40</v>
      </c>
      <c r="D5" s="23" t="s">
        <v>7</v>
      </c>
      <c r="E5" s="24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>
        <f>IF(D5="■",C5,IF(D6="■",C6,IF(D7="■",C7,IF(D8="■",C8,0))))</f>
        <v>0</v>
      </c>
    </row>
    <row r="6" spans="1:33" s="27" customFormat="1" ht="16.5" customHeight="1">
      <c r="A6" s="28" t="s">
        <v>9</v>
      </c>
      <c r="B6" s="29"/>
      <c r="C6" s="30">
        <v>25</v>
      </c>
      <c r="D6" s="31" t="s">
        <v>7</v>
      </c>
      <c r="E6" s="28" t="s">
        <v>10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32"/>
      <c r="AG6" s="26"/>
    </row>
    <row r="7" spans="1:33" s="27" customFormat="1" ht="16.5" customHeight="1">
      <c r="A7" s="28" t="s">
        <v>11</v>
      </c>
      <c r="B7" s="29"/>
      <c r="C7" s="30">
        <v>15</v>
      </c>
      <c r="D7" s="31" t="s">
        <v>7</v>
      </c>
      <c r="E7" s="28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/>
      <c r="AG7" s="26"/>
    </row>
    <row r="8" spans="1:33" s="27" customFormat="1" ht="16.5" customHeight="1">
      <c r="A8" s="33"/>
      <c r="B8" s="34"/>
      <c r="C8" s="35">
        <v>5</v>
      </c>
      <c r="D8" s="36" t="s">
        <v>7</v>
      </c>
      <c r="E8" s="33" t="s">
        <v>13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7"/>
      <c r="AG8" s="38" t="s">
        <v>14</v>
      </c>
    </row>
    <row r="9" spans="1:33" ht="16.5" customHeight="1">
      <c r="A9" s="39" t="s">
        <v>15</v>
      </c>
      <c r="B9" s="40" t="s">
        <v>7</v>
      </c>
      <c r="C9" s="22">
        <v>20</v>
      </c>
      <c r="D9" s="23" t="s">
        <v>7</v>
      </c>
      <c r="E9" s="3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 t="s">
        <v>7</v>
      </c>
      <c r="AD9" s="23" t="s">
        <v>7</v>
      </c>
      <c r="AE9" s="41"/>
      <c r="AF9" s="25">
        <f>IF(D9="■",C9,IF(D10="■",C10,IF(D11="■",C11,IF(D12="■",C12,0))))</f>
        <v>0</v>
      </c>
      <c r="AG9" s="26">
        <f>IF(AND(AF9&gt;0,AF10&gt;0),MIN(AF9:AF10),IF(AND(AF9&gt;0,AF10=0),AF9,IF(AND(AF9=0,AF10&gt;0),AF10,0)))</f>
        <v>0</v>
      </c>
    </row>
    <row r="10" spans="1:33" ht="16.5" customHeight="1">
      <c r="A10" s="42" t="s">
        <v>17</v>
      </c>
      <c r="B10" s="43" t="s">
        <v>18</v>
      </c>
      <c r="C10" s="30">
        <v>15</v>
      </c>
      <c r="D10" s="31" t="s">
        <v>7</v>
      </c>
      <c r="E10" s="28" t="s">
        <v>19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3" t="s">
        <v>20</v>
      </c>
      <c r="AD10" s="31" t="s">
        <v>7</v>
      </c>
      <c r="AE10" s="44"/>
      <c r="AF10" s="45">
        <f>IF(AD9="■",C9,IF(AD10="■",C10,IF(AD11="■",C11,IF(AD12="■",C12,0))))</f>
        <v>0</v>
      </c>
      <c r="AG10" s="26"/>
    </row>
    <row r="11" spans="1:33" ht="16.5" customHeight="1">
      <c r="A11" s="42" t="s">
        <v>21</v>
      </c>
      <c r="B11" s="43"/>
      <c r="C11" s="30">
        <v>8</v>
      </c>
      <c r="D11" s="31" t="s">
        <v>7</v>
      </c>
      <c r="E11" s="28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3"/>
      <c r="AD11" s="31" t="s">
        <v>7</v>
      </c>
      <c r="AE11" s="44"/>
      <c r="AF11" s="45"/>
      <c r="AG11" s="26"/>
    </row>
    <row r="12" spans="1:33" ht="16.5" customHeight="1">
      <c r="A12" s="46" t="s">
        <v>23</v>
      </c>
      <c r="B12" s="43"/>
      <c r="C12" s="35">
        <v>2</v>
      </c>
      <c r="D12" s="36" t="s">
        <v>7</v>
      </c>
      <c r="E12" s="28" t="s">
        <v>24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3"/>
      <c r="AD12" s="36" t="s">
        <v>7</v>
      </c>
      <c r="AE12" s="47"/>
      <c r="AF12" s="48"/>
      <c r="AG12" s="38" t="s">
        <v>25</v>
      </c>
    </row>
    <row r="13" spans="1:33" ht="16.5" customHeight="1">
      <c r="A13" s="41" t="s">
        <v>26</v>
      </c>
      <c r="B13" s="41"/>
      <c r="C13" s="22">
        <v>10</v>
      </c>
      <c r="D13" s="23" t="s">
        <v>7</v>
      </c>
      <c r="E13" s="24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>
        <f>IF(D13="■",C13,"")</f>
      </c>
      <c r="AG13" s="26">
        <f>IF(MIN(AF13:AF20)&gt;0,MIN(AF13:AF20),0)</f>
        <v>0</v>
      </c>
    </row>
    <row r="14" spans="1:33" ht="16.5" customHeight="1">
      <c r="A14" s="44" t="s">
        <v>28</v>
      </c>
      <c r="B14" s="44"/>
      <c r="C14" s="30">
        <v>7</v>
      </c>
      <c r="D14" s="31" t="s">
        <v>7</v>
      </c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5">
        <f aca="true" t="shared" si="0" ref="AF14:AF20">IF(D14="■",C14,"")</f>
      </c>
      <c r="AG14" s="26"/>
    </row>
    <row r="15" spans="1:33" ht="16.5" customHeight="1">
      <c r="A15" s="44" t="s">
        <v>30</v>
      </c>
      <c r="B15" s="44"/>
      <c r="C15" s="30">
        <v>4</v>
      </c>
      <c r="D15" s="31" t="s">
        <v>7</v>
      </c>
      <c r="E15" s="28" t="s">
        <v>31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5">
        <f t="shared" si="0"/>
      </c>
      <c r="AG15" s="26"/>
    </row>
    <row r="16" spans="1:33" ht="16.5" customHeight="1">
      <c r="A16" s="44"/>
      <c r="B16" s="44"/>
      <c r="C16" s="35">
        <v>1</v>
      </c>
      <c r="D16" s="36" t="s">
        <v>7</v>
      </c>
      <c r="E16" s="33" t="s">
        <v>32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45">
        <f t="shared" si="0"/>
      </c>
      <c r="AG16" s="26"/>
    </row>
    <row r="17" spans="1:33" ht="16.5" customHeight="1">
      <c r="A17" s="30"/>
      <c r="B17" s="30"/>
      <c r="C17" s="22">
        <v>10</v>
      </c>
      <c r="D17" s="23" t="s">
        <v>7</v>
      </c>
      <c r="E17" s="24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45">
        <f t="shared" si="0"/>
      </c>
      <c r="AG17" s="26"/>
    </row>
    <row r="18" spans="1:33" ht="16.5" customHeight="1">
      <c r="A18" s="44" t="s">
        <v>34</v>
      </c>
      <c r="B18" s="44"/>
      <c r="C18" s="30">
        <v>7</v>
      </c>
      <c r="D18" s="31" t="s">
        <v>7</v>
      </c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45">
        <f t="shared" si="0"/>
      </c>
      <c r="AG18" s="26"/>
    </row>
    <row r="19" spans="1:33" ht="16.5" customHeight="1">
      <c r="A19" s="44"/>
      <c r="B19" s="44"/>
      <c r="C19" s="30">
        <v>4</v>
      </c>
      <c r="D19" s="31" t="s">
        <v>7</v>
      </c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45">
        <f t="shared" si="0"/>
      </c>
      <c r="AG19" s="26"/>
    </row>
    <row r="20" spans="1:33" ht="16.5" customHeight="1">
      <c r="A20" s="47"/>
      <c r="B20" s="47"/>
      <c r="C20" s="35">
        <v>1</v>
      </c>
      <c r="D20" s="36" t="s">
        <v>7</v>
      </c>
      <c r="E20" s="28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8">
        <f t="shared" si="0"/>
      </c>
      <c r="AG20" s="38" t="s">
        <v>38</v>
      </c>
    </row>
    <row r="21" spans="1:33" ht="16.5" customHeight="1">
      <c r="A21" s="39" t="s">
        <v>39</v>
      </c>
      <c r="B21" s="39"/>
      <c r="C21" s="39"/>
      <c r="D21" s="49"/>
      <c r="E21" s="50" t="s">
        <v>40</v>
      </c>
      <c r="F21" s="50"/>
      <c r="G21" s="50"/>
      <c r="H21" s="50"/>
      <c r="I21" s="50"/>
      <c r="J21" s="22"/>
      <c r="K21" s="51" t="s">
        <v>41</v>
      </c>
      <c r="L21" s="51"/>
      <c r="M21" s="51"/>
      <c r="N21" s="51"/>
      <c r="O21" s="51"/>
      <c r="P21" s="22"/>
      <c r="Q21" s="51" t="s">
        <v>42</v>
      </c>
      <c r="R21" s="51"/>
      <c r="S21" s="51"/>
      <c r="T21" s="51"/>
      <c r="U21" s="51"/>
      <c r="V21" s="51"/>
      <c r="W21" s="51"/>
      <c r="X21" s="52"/>
      <c r="Y21" s="50" t="s">
        <v>43</v>
      </c>
      <c r="Z21" s="50"/>
      <c r="AA21" s="50"/>
      <c r="AB21" s="50"/>
      <c r="AC21" s="50"/>
      <c r="AD21" s="50"/>
      <c r="AE21" s="50"/>
      <c r="AF21" s="53"/>
      <c r="AG21" s="26">
        <f>IF(MIN(AF23:AF25)&gt;0,MIN(AF23:AF25),0)</f>
        <v>0</v>
      </c>
    </row>
    <row r="22" spans="1:33" ht="16.5" customHeight="1">
      <c r="A22" s="44" t="s">
        <v>44</v>
      </c>
      <c r="B22" s="44"/>
      <c r="C22" s="44"/>
      <c r="D22" s="54"/>
      <c r="E22" s="55">
        <v>20</v>
      </c>
      <c r="F22" s="55"/>
      <c r="G22" s="55"/>
      <c r="H22" s="55"/>
      <c r="I22" s="55"/>
      <c r="J22" s="30"/>
      <c r="K22" s="56">
        <v>14</v>
      </c>
      <c r="L22" s="56"/>
      <c r="M22" s="56"/>
      <c r="N22" s="56"/>
      <c r="O22" s="56"/>
      <c r="P22" s="30"/>
      <c r="Q22" s="56">
        <v>8</v>
      </c>
      <c r="R22" s="56"/>
      <c r="S22" s="56"/>
      <c r="T22" s="56"/>
      <c r="U22" s="56"/>
      <c r="V22" s="56"/>
      <c r="W22" s="56"/>
      <c r="X22" s="30"/>
      <c r="Y22" s="56">
        <v>2</v>
      </c>
      <c r="Z22" s="56"/>
      <c r="AA22" s="56"/>
      <c r="AB22" s="56"/>
      <c r="AC22" s="56"/>
      <c r="AD22" s="56"/>
      <c r="AE22" s="56"/>
      <c r="AF22" s="57"/>
      <c r="AG22" s="26"/>
    </row>
    <row r="23" spans="1:33" ht="16.5" customHeight="1">
      <c r="A23" s="44" t="s">
        <v>45</v>
      </c>
      <c r="B23" s="44"/>
      <c r="C23" s="44"/>
      <c r="D23" s="58" t="s">
        <v>7</v>
      </c>
      <c r="E23" s="54" t="s">
        <v>46</v>
      </c>
      <c r="F23" s="54"/>
      <c r="G23" s="54"/>
      <c r="H23" s="54"/>
      <c r="I23" s="54"/>
      <c r="J23" s="31" t="s">
        <v>7</v>
      </c>
      <c r="K23" s="59" t="s">
        <v>47</v>
      </c>
      <c r="L23" s="59"/>
      <c r="M23" s="59"/>
      <c r="N23" s="59"/>
      <c r="O23" s="59"/>
      <c r="P23" s="30"/>
      <c r="Q23" s="59"/>
      <c r="R23" s="59"/>
      <c r="S23" s="59"/>
      <c r="T23" s="59"/>
      <c r="U23" s="59"/>
      <c r="V23" s="59"/>
      <c r="W23" s="59"/>
      <c r="X23" s="60" t="s">
        <v>7</v>
      </c>
      <c r="Y23" s="59" t="s">
        <v>48</v>
      </c>
      <c r="Z23" s="59"/>
      <c r="AA23" s="59"/>
      <c r="AB23" s="59"/>
      <c r="AC23" s="59"/>
      <c r="AD23" s="59"/>
      <c r="AE23" s="59"/>
      <c r="AF23" s="45">
        <f>IF(D23="■",$E$22,IF(J23="■",$K$22,IF(P23="■",$Q$22,IF(X23="■",$Y$22,""))))</f>
      </c>
      <c r="AG23" s="26"/>
    </row>
    <row r="24" spans="1:33" ht="16.5" customHeight="1">
      <c r="A24" s="44" t="s">
        <v>49</v>
      </c>
      <c r="B24" s="44"/>
      <c r="C24" s="44"/>
      <c r="D24" s="58" t="s">
        <v>7</v>
      </c>
      <c r="E24" s="54" t="s">
        <v>50</v>
      </c>
      <c r="F24" s="54"/>
      <c r="G24" s="54"/>
      <c r="H24" s="54"/>
      <c r="I24" s="54"/>
      <c r="J24" s="31" t="s">
        <v>7</v>
      </c>
      <c r="K24" s="59" t="s">
        <v>47</v>
      </c>
      <c r="L24" s="59"/>
      <c r="M24" s="59"/>
      <c r="N24" s="59"/>
      <c r="O24" s="59"/>
      <c r="P24" s="31" t="s">
        <v>7</v>
      </c>
      <c r="Q24" s="59" t="s">
        <v>51</v>
      </c>
      <c r="R24" s="59"/>
      <c r="S24" s="59"/>
      <c r="T24" s="59"/>
      <c r="U24" s="59"/>
      <c r="V24" s="59"/>
      <c r="W24" s="59"/>
      <c r="X24" s="30"/>
      <c r="Y24" s="59"/>
      <c r="Z24" s="59"/>
      <c r="AA24" s="59"/>
      <c r="AB24" s="59"/>
      <c r="AC24" s="59"/>
      <c r="AD24" s="59"/>
      <c r="AE24" s="59"/>
      <c r="AF24" s="45">
        <f>IF(D24="■",$E$22,IF(J24="■",$K$22,IF(P24="■",$Q$22,IF(X24="■",$Y$22,""))))</f>
      </c>
      <c r="AG24" s="26"/>
    </row>
    <row r="25" spans="1:33" ht="16.5" customHeight="1">
      <c r="A25" s="47" t="s">
        <v>52</v>
      </c>
      <c r="B25" s="47"/>
      <c r="C25" s="47"/>
      <c r="D25" s="61" t="s">
        <v>7</v>
      </c>
      <c r="E25" s="62" t="s">
        <v>53</v>
      </c>
      <c r="F25" s="62"/>
      <c r="G25" s="62"/>
      <c r="H25" s="62"/>
      <c r="I25" s="62"/>
      <c r="J25" s="36" t="s">
        <v>7</v>
      </c>
      <c r="K25" s="63" t="s">
        <v>47</v>
      </c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4" t="s">
        <v>7</v>
      </c>
      <c r="Y25" s="63" t="s">
        <v>48</v>
      </c>
      <c r="Z25" s="63"/>
      <c r="AA25" s="63"/>
      <c r="AB25" s="63"/>
      <c r="AC25" s="63"/>
      <c r="AD25" s="63"/>
      <c r="AE25" s="63"/>
      <c r="AF25" s="45">
        <f>IF(D25="■",$E$22,IF(J25="■",$K$22,IF(P25="■",$Q$22,IF(X25="■",$Y$22,""))))</f>
      </c>
      <c r="AG25" s="38" t="s">
        <v>54</v>
      </c>
    </row>
    <row r="26" spans="1:33" ht="16.5" customHeight="1">
      <c r="A26" s="39" t="s">
        <v>55</v>
      </c>
      <c r="B26" s="39"/>
      <c r="C26" s="39"/>
      <c r="D26" s="65"/>
      <c r="E26" s="55">
        <v>10</v>
      </c>
      <c r="F26" s="55"/>
      <c r="G26" s="55"/>
      <c r="H26" s="55"/>
      <c r="I26" s="55"/>
      <c r="J26" s="30"/>
      <c r="K26" s="56">
        <v>7</v>
      </c>
      <c r="L26" s="56"/>
      <c r="M26" s="56"/>
      <c r="N26" s="56"/>
      <c r="O26" s="56"/>
      <c r="P26" s="30"/>
      <c r="Q26" s="56">
        <v>4</v>
      </c>
      <c r="R26" s="56"/>
      <c r="S26" s="56"/>
      <c r="T26" s="56"/>
      <c r="U26" s="56"/>
      <c r="V26" s="56"/>
      <c r="W26" s="56"/>
      <c r="X26" s="30"/>
      <c r="Y26" s="56">
        <v>1</v>
      </c>
      <c r="Z26" s="56"/>
      <c r="AA26" s="56"/>
      <c r="AB26" s="56"/>
      <c r="AC26" s="56"/>
      <c r="AD26" s="56"/>
      <c r="AE26" s="56"/>
      <c r="AF26" s="53"/>
      <c r="AG26" s="26">
        <f>IF(MIN(AF27:AF29)&gt;0,MIN(AF27:AF29),0)</f>
        <v>0</v>
      </c>
    </row>
    <row r="27" spans="1:33" ht="16.5" customHeight="1">
      <c r="A27" s="44" t="s">
        <v>56</v>
      </c>
      <c r="B27" s="44"/>
      <c r="C27" s="44"/>
      <c r="D27" s="58" t="s">
        <v>7</v>
      </c>
      <c r="E27" s="54" t="s">
        <v>57</v>
      </c>
      <c r="F27" s="54"/>
      <c r="G27" s="54"/>
      <c r="H27" s="54"/>
      <c r="I27" s="54"/>
      <c r="J27" s="31" t="s">
        <v>7</v>
      </c>
      <c r="K27" s="59" t="s">
        <v>58</v>
      </c>
      <c r="L27" s="59"/>
      <c r="M27" s="59"/>
      <c r="N27" s="59"/>
      <c r="O27" s="59"/>
      <c r="P27" s="31" t="s">
        <v>7</v>
      </c>
      <c r="Q27" s="59" t="s">
        <v>59</v>
      </c>
      <c r="R27" s="59"/>
      <c r="S27" s="59"/>
      <c r="T27" s="59"/>
      <c r="U27" s="59"/>
      <c r="V27" s="59"/>
      <c r="W27" s="59"/>
      <c r="X27" s="60" t="s">
        <v>7</v>
      </c>
      <c r="Y27" s="59" t="s">
        <v>60</v>
      </c>
      <c r="Z27" s="59"/>
      <c r="AA27" s="59"/>
      <c r="AB27" s="59"/>
      <c r="AC27" s="59"/>
      <c r="AD27" s="59"/>
      <c r="AE27" s="59"/>
      <c r="AF27" s="45">
        <f>IF(D27="■",$E$26,IF(J27="■",$K$26,IF(P27="■",$Q$26,IF(X27="■",$Y$26,""))))</f>
      </c>
      <c r="AG27" s="26"/>
    </row>
    <row r="28" spans="1:33" ht="16.5" customHeight="1">
      <c r="A28" s="44" t="s">
        <v>61</v>
      </c>
      <c r="B28" s="44"/>
      <c r="C28" s="44"/>
      <c r="D28" s="58" t="s">
        <v>7</v>
      </c>
      <c r="E28" s="54" t="s">
        <v>57</v>
      </c>
      <c r="F28" s="54"/>
      <c r="G28" s="54"/>
      <c r="H28" s="54"/>
      <c r="I28" s="54"/>
      <c r="J28" s="31" t="s">
        <v>7</v>
      </c>
      <c r="K28" s="59" t="s">
        <v>62</v>
      </c>
      <c r="L28" s="59"/>
      <c r="M28" s="59"/>
      <c r="N28" s="59"/>
      <c r="O28" s="59"/>
      <c r="P28" s="31" t="s">
        <v>7</v>
      </c>
      <c r="Q28" s="59" t="s">
        <v>63</v>
      </c>
      <c r="R28" s="59"/>
      <c r="S28" s="59"/>
      <c r="T28" s="59"/>
      <c r="U28" s="59"/>
      <c r="V28" s="59"/>
      <c r="W28" s="59"/>
      <c r="X28" s="30"/>
      <c r="Y28" s="59"/>
      <c r="Z28" s="59"/>
      <c r="AA28" s="59"/>
      <c r="AB28" s="59"/>
      <c r="AC28" s="59"/>
      <c r="AD28" s="59"/>
      <c r="AE28" s="59"/>
      <c r="AF28" s="45">
        <f>IF(D28="■",$E$26,IF(J28="■",$K$26,IF(P28="■",$Q$26,IF(X28="■",$Y$26,""))))</f>
      </c>
      <c r="AG28" s="26"/>
    </row>
    <row r="29" spans="1:33" ht="16.5" customHeight="1">
      <c r="A29" s="47" t="s">
        <v>64</v>
      </c>
      <c r="B29" s="47"/>
      <c r="C29" s="47"/>
      <c r="D29" s="61" t="s">
        <v>7</v>
      </c>
      <c r="E29" s="62" t="s">
        <v>65</v>
      </c>
      <c r="F29" s="62"/>
      <c r="G29" s="62"/>
      <c r="H29" s="62"/>
      <c r="I29" s="62"/>
      <c r="J29" s="35"/>
      <c r="K29" s="63"/>
      <c r="L29" s="63"/>
      <c r="M29" s="63"/>
      <c r="N29" s="63"/>
      <c r="O29" s="63"/>
      <c r="P29" s="36" t="s">
        <v>7</v>
      </c>
      <c r="Q29" s="63" t="s">
        <v>66</v>
      </c>
      <c r="R29" s="63"/>
      <c r="S29" s="63"/>
      <c r="T29" s="63"/>
      <c r="U29" s="63"/>
      <c r="V29" s="63"/>
      <c r="W29" s="63"/>
      <c r="X29" s="66"/>
      <c r="Y29" s="63"/>
      <c r="Z29" s="63"/>
      <c r="AA29" s="63"/>
      <c r="AB29" s="63"/>
      <c r="AC29" s="63"/>
      <c r="AD29" s="63"/>
      <c r="AE29" s="63"/>
      <c r="AF29" s="45">
        <f>IF(D29="■",$E$26,IF(J29="■",$K$26,IF(P29="■",$Q$26,IF(X29="■",$Y$26,""))))</f>
      </c>
      <c r="AG29" s="38" t="s">
        <v>38</v>
      </c>
    </row>
    <row r="30" spans="1:33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 t="s">
        <v>7</v>
      </c>
      <c r="AF30" s="69"/>
      <c r="AG30" s="70">
        <f>IF(AG5="","",AG5+AG9+AG13+AG21+AG26)</f>
        <v>0</v>
      </c>
    </row>
    <row r="31" spans="1:33" ht="16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 t="s">
        <v>67</v>
      </c>
      <c r="AF31" s="73"/>
      <c r="AG31" s="74" t="s">
        <v>68</v>
      </c>
    </row>
    <row r="34" spans="22:31" ht="12.75">
      <c r="V34" s="75" t="s">
        <v>69</v>
      </c>
      <c r="W34" s="75"/>
      <c r="X34" s="75"/>
      <c r="Y34" s="75"/>
      <c r="Z34" s="75"/>
      <c r="AA34" s="75"/>
      <c r="AB34" s="75"/>
      <c r="AC34" s="75"/>
      <c r="AD34" s="75"/>
      <c r="AE34" s="75"/>
    </row>
    <row r="35" spans="2:31" ht="12.75">
      <c r="B35" s="76" t="s">
        <v>70</v>
      </c>
      <c r="C35" s="76">
        <f>AG5</f>
        <v>0</v>
      </c>
      <c r="D35" s="76">
        <v>40</v>
      </c>
      <c r="E35" s="76" t="str">
        <f>B35&amp;" "&amp;C35&amp;"/"&amp;D35</f>
        <v>咬合三角 0/40</v>
      </c>
      <c r="F35" s="76">
        <f>C35/D35</f>
        <v>0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2:31" ht="12.75">
      <c r="B36" s="76" t="s">
        <v>71</v>
      </c>
      <c r="C36" s="76">
        <f>AG9</f>
        <v>0</v>
      </c>
      <c r="D36" s="76">
        <v>20</v>
      </c>
      <c r="E36" s="76" t="str">
        <f>B36&amp;" "&amp;C36&amp;"/"&amp;D36</f>
        <v>欠損様式 0/20</v>
      </c>
      <c r="F36" s="76">
        <f>C36/D36</f>
        <v>0</v>
      </c>
      <c r="V36" s="77" t="str">
        <f>IF(AND(AG5&gt;0,AG9&gt;0,AG13&gt;0,AG21&gt;0,AG26&gt;0),IF(AND(AG30&gt;=70,AG30&lt;=100),"level I",IF(AND(AG30&gt;=55,AG30&lt;=69),"level II",IF(AND(AG30&gt;=35,AG30&lt;=54),"level III",IF(AND(AG30&gt;=11,AG30&lt;=34),"level IV","")))),"入力漏れがあります")</f>
        <v>入力漏れがあります</v>
      </c>
      <c r="W36" s="77"/>
      <c r="X36" s="77"/>
      <c r="Y36" s="77"/>
      <c r="Z36" s="77"/>
      <c r="AA36" s="77"/>
      <c r="AB36" s="77"/>
      <c r="AC36" s="77"/>
      <c r="AD36" s="77"/>
      <c r="AE36" s="77"/>
    </row>
    <row r="37" spans="2:31" ht="12.75">
      <c r="B37" s="76" t="s">
        <v>72</v>
      </c>
      <c r="C37" s="76">
        <f>AG13</f>
        <v>0</v>
      </c>
      <c r="D37" s="76">
        <v>10</v>
      </c>
      <c r="E37" s="76" t="str">
        <f>B37&amp;" "&amp;C37&amp;"/"&amp;D37</f>
        <v>補綴空隙 0/10</v>
      </c>
      <c r="F37" s="76">
        <f>C37/D37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2:31" ht="12.75">
      <c r="B38" s="76" t="s">
        <v>73</v>
      </c>
      <c r="C38" s="76">
        <f>AG21</f>
        <v>0</v>
      </c>
      <c r="D38" s="76">
        <v>20</v>
      </c>
      <c r="E38" s="76" t="str">
        <f>B38&amp;" "&amp;C38&amp;"/"&amp;D38</f>
        <v>残存歯列，周囲組織の状況 0/20</v>
      </c>
      <c r="F38" s="76">
        <f>C38/D38</f>
        <v>0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2:31" ht="12.75">
      <c r="B39" s="78" t="s">
        <v>74</v>
      </c>
      <c r="C39" s="78">
        <f>AG26</f>
        <v>0</v>
      </c>
      <c r="D39" s="78">
        <v>10</v>
      </c>
      <c r="E39" s="76" t="str">
        <f>B39&amp;" "&amp;C39&amp;"/"&amp;D39</f>
        <v>欠損部顎堤形状 0/10</v>
      </c>
      <c r="F39" s="76">
        <f>C39/D39</f>
        <v>0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2" spans="22:31" ht="12.75">
      <c r="V42" s="79" t="s">
        <v>69</v>
      </c>
      <c r="W42" s="79"/>
      <c r="X42" s="79"/>
      <c r="Y42" s="79"/>
      <c r="Z42" s="79"/>
      <c r="AA42" s="79"/>
      <c r="AB42" s="80" t="s">
        <v>2</v>
      </c>
      <c r="AC42" s="80"/>
      <c r="AD42" s="80"/>
      <c r="AE42" s="80"/>
    </row>
    <row r="43" spans="22:31" ht="12.75">
      <c r="V43" s="79" t="s">
        <v>75</v>
      </c>
      <c r="W43" s="79"/>
      <c r="X43" s="79"/>
      <c r="Y43" s="79"/>
      <c r="Z43" s="79"/>
      <c r="AA43" s="79"/>
      <c r="AB43" s="80" t="s">
        <v>76</v>
      </c>
      <c r="AC43" s="80"/>
      <c r="AD43" s="80"/>
      <c r="AE43" s="80"/>
    </row>
    <row r="44" spans="22:31" ht="12.75">
      <c r="V44" s="81" t="s">
        <v>77</v>
      </c>
      <c r="W44" s="81"/>
      <c r="X44" s="81"/>
      <c r="Y44" s="81"/>
      <c r="Z44" s="81"/>
      <c r="AA44" s="81"/>
      <c r="AB44" s="82" t="s">
        <v>78</v>
      </c>
      <c r="AC44" s="82"/>
      <c r="AD44" s="82"/>
      <c r="AE44" s="82"/>
    </row>
    <row r="45" spans="22:31" ht="12.75">
      <c r="V45" s="81" t="s">
        <v>79</v>
      </c>
      <c r="W45" s="81"/>
      <c r="X45" s="81"/>
      <c r="Y45" s="81"/>
      <c r="Z45" s="81"/>
      <c r="AA45" s="81"/>
      <c r="AB45" s="82" t="s">
        <v>80</v>
      </c>
      <c r="AC45" s="82"/>
      <c r="AD45" s="82"/>
      <c r="AE45" s="82"/>
    </row>
    <row r="46" spans="22:31" ht="12.75">
      <c r="V46" s="83" t="s">
        <v>81</v>
      </c>
      <c r="W46" s="83"/>
      <c r="X46" s="83"/>
      <c r="Y46" s="83"/>
      <c r="Z46" s="83"/>
      <c r="AA46" s="83"/>
      <c r="AB46" s="84" t="s">
        <v>82</v>
      </c>
      <c r="AC46" s="84"/>
      <c r="AD46" s="84"/>
      <c r="AE46" s="84"/>
    </row>
  </sheetData>
  <sheetProtection sheet="1"/>
  <mergeCells count="100">
    <mergeCell ref="A1:AG1"/>
    <mergeCell ref="A2:B2"/>
    <mergeCell ref="E2:AE2"/>
    <mergeCell ref="AF2:AG2"/>
    <mergeCell ref="A3:B3"/>
    <mergeCell ref="C3:C4"/>
    <mergeCell ref="D3:D4"/>
    <mergeCell ref="U3:X3"/>
    <mergeCell ref="Y3:AE3"/>
    <mergeCell ref="AG3:AG4"/>
    <mergeCell ref="U4:V4"/>
    <mergeCell ref="Y4:AE4"/>
    <mergeCell ref="E5:AE5"/>
    <mergeCell ref="AG5:AG7"/>
    <mergeCell ref="E6:AE6"/>
    <mergeCell ref="E7:AE7"/>
    <mergeCell ref="E8:AE8"/>
    <mergeCell ref="E9:AB9"/>
    <mergeCell ref="AG9:AG11"/>
    <mergeCell ref="B10:B12"/>
    <mergeCell ref="E10:AB10"/>
    <mergeCell ref="AC10:AC12"/>
    <mergeCell ref="E11:AB11"/>
    <mergeCell ref="E12:AB12"/>
    <mergeCell ref="A13:B13"/>
    <mergeCell ref="E13:AE13"/>
    <mergeCell ref="AG13:AG19"/>
    <mergeCell ref="A14:B14"/>
    <mergeCell ref="E14:AE14"/>
    <mergeCell ref="A15:B15"/>
    <mergeCell ref="E15:AE15"/>
    <mergeCell ref="A16:B16"/>
    <mergeCell ref="E16:AE16"/>
    <mergeCell ref="A17:B17"/>
    <mergeCell ref="E17:AE17"/>
    <mergeCell ref="A18:B18"/>
    <mergeCell ref="E18:AE18"/>
    <mergeCell ref="A19:B19"/>
    <mergeCell ref="E19:AE19"/>
    <mergeCell ref="A20:B20"/>
    <mergeCell ref="E20:AE20"/>
    <mergeCell ref="A21:C21"/>
    <mergeCell ref="E21:I21"/>
    <mergeCell ref="K21:O21"/>
    <mergeCell ref="Q21:W21"/>
    <mergeCell ref="Y21:AE21"/>
    <mergeCell ref="AG21:AG24"/>
    <mergeCell ref="A22:C22"/>
    <mergeCell ref="E22:I22"/>
    <mergeCell ref="K22:O22"/>
    <mergeCell ref="Q22:W22"/>
    <mergeCell ref="Y22:AE22"/>
    <mergeCell ref="A23:C23"/>
    <mergeCell ref="E23:I23"/>
    <mergeCell ref="K23:O23"/>
    <mergeCell ref="Q23:W23"/>
    <mergeCell ref="Y23:AE23"/>
    <mergeCell ref="A24:C24"/>
    <mergeCell ref="E24:I24"/>
    <mergeCell ref="K24:O24"/>
    <mergeCell ref="Q24:W24"/>
    <mergeCell ref="Y24:AE24"/>
    <mergeCell ref="A25:C25"/>
    <mergeCell ref="E25:I25"/>
    <mergeCell ref="K25:O25"/>
    <mergeCell ref="Q25:W25"/>
    <mergeCell ref="Y25:AE25"/>
    <mergeCell ref="A26:C26"/>
    <mergeCell ref="E26:I26"/>
    <mergeCell ref="K26:O26"/>
    <mergeCell ref="Q26:W26"/>
    <mergeCell ref="Y26:AE26"/>
    <mergeCell ref="AG26:AG28"/>
    <mergeCell ref="A27:C27"/>
    <mergeCell ref="E27:I27"/>
    <mergeCell ref="K27:O27"/>
    <mergeCell ref="Q27:W27"/>
    <mergeCell ref="Y27:AE27"/>
    <mergeCell ref="A28:C28"/>
    <mergeCell ref="E28:I28"/>
    <mergeCell ref="K28:O28"/>
    <mergeCell ref="Q28:W28"/>
    <mergeCell ref="Y28:AE28"/>
    <mergeCell ref="A29:C29"/>
    <mergeCell ref="E29:I29"/>
    <mergeCell ref="K29:O29"/>
    <mergeCell ref="Q29:W29"/>
    <mergeCell ref="Y29:AE29"/>
    <mergeCell ref="V34:AE35"/>
    <mergeCell ref="V36:AE39"/>
    <mergeCell ref="V42:AA42"/>
    <mergeCell ref="AB42:AE42"/>
    <mergeCell ref="V43:AA43"/>
    <mergeCell ref="AB43:AE43"/>
    <mergeCell ref="V44:AA44"/>
    <mergeCell ref="AB44:AE44"/>
    <mergeCell ref="V45:AA45"/>
    <mergeCell ref="AB45:AE45"/>
    <mergeCell ref="V46:AA46"/>
    <mergeCell ref="AB46:AE46"/>
  </mergeCells>
  <conditionalFormatting sqref="D5:D8">
    <cfRule type="expression" priority="1" dxfId="0" stopIfTrue="1">
      <formula>'1.部分歯列欠損の評価用紙'!$AG$5=0</formula>
    </cfRule>
  </conditionalFormatting>
  <conditionalFormatting sqref="D9:D12">
    <cfRule type="expression" priority="2" dxfId="1" stopIfTrue="1">
      <formula>'1.部分歯列欠損の評価用紙'!$AF$9&gt;0</formula>
    </cfRule>
    <cfRule type="expression" priority="3" dxfId="0" stopIfTrue="1">
      <formula>'1.部分歯列欠損の評価用紙'!$B$9="■"</formula>
    </cfRule>
  </conditionalFormatting>
  <conditionalFormatting sqref="AD9:AD12">
    <cfRule type="expression" priority="4" dxfId="1" stopIfTrue="1">
      <formula>'1.部分歯列欠損の評価用紙'!$AF$10&gt;0</formula>
    </cfRule>
    <cfRule type="expression" priority="5" dxfId="0" stopIfTrue="1">
      <formula>'1.部分歯列欠損の評価用紙'!$AC$9="■"</formula>
    </cfRule>
  </conditionalFormatting>
  <conditionalFormatting sqref="B9">
    <cfRule type="expression" priority="6" dxfId="0" stopIfTrue="1">
      <formula>'1.部分歯列欠損の評価用紙'!$B$9="□"</formula>
    </cfRule>
  </conditionalFormatting>
  <conditionalFormatting sqref="AC9">
    <cfRule type="expression" priority="7" dxfId="0" stopIfTrue="1">
      <formula>'1.部分歯列欠損の評価用紙'!$AC$9="□"</formula>
    </cfRule>
  </conditionalFormatting>
  <conditionalFormatting sqref="D13:D16">
    <cfRule type="expression" priority="8" dxfId="0" stopIfTrue="1">
      <formula>MIN('1.部分歯列欠損の評価用紙'!$AF$13:$AF$16)=0</formula>
    </cfRule>
  </conditionalFormatting>
  <conditionalFormatting sqref="D17:D20">
    <cfRule type="expression" priority="9" dxfId="0" stopIfTrue="1">
      <formula>MIN('1.部分歯列欠損の評価用紙'!$AF$17:$AF$20)=0</formula>
    </cfRule>
  </conditionalFormatting>
  <conditionalFormatting sqref="D23 J23 X23">
    <cfRule type="expression" priority="10" dxfId="0" stopIfTrue="1">
      <formula>'1.部分歯列欠損の評価用紙'!$AF$23=""</formula>
    </cfRule>
  </conditionalFormatting>
  <conditionalFormatting sqref="D24 J24 P24">
    <cfRule type="expression" priority="11" dxfId="0" stopIfTrue="1">
      <formula>'1.部分歯列欠損の評価用紙'!$AF$24=""</formula>
    </cfRule>
  </conditionalFormatting>
  <conditionalFormatting sqref="D25 J25 X25">
    <cfRule type="expression" priority="12" dxfId="0" stopIfTrue="1">
      <formula>'1.部分歯列欠損の評価用紙'!$AF$25=""</formula>
    </cfRule>
  </conditionalFormatting>
  <conditionalFormatting sqref="D27 J27 P27 X27">
    <cfRule type="expression" priority="13" dxfId="0" stopIfTrue="1">
      <formula>'1.部分歯列欠損の評価用紙'!$AF$27=""</formula>
    </cfRule>
  </conditionalFormatting>
  <conditionalFormatting sqref="D28 J28 P28">
    <cfRule type="expression" priority="14" dxfId="0" stopIfTrue="1">
      <formula>'1.部分歯列欠損の評価用紙'!$AF$28=""</formula>
    </cfRule>
  </conditionalFormatting>
  <conditionalFormatting sqref="D29 P29">
    <cfRule type="expression" priority="15" dxfId="0" stopIfTrue="1">
      <formula>'1.部分歯列欠損の評価用紙'!$AF$29=""</formula>
    </cfRule>
  </conditionalFormatting>
  <dataValidations count="1">
    <dataValidation type="list" allowBlank="1" showErrorMessage="1" sqref="D5:D20 B9 AC9:AD9 AD10:AD12 D23:D25 J23:J25 X23 P24 X25 D27:D29 J27:J28 P27:P29 X27">
      <formula1>'1.部分歯列欠損の評価用紙'!$AE$30:$AE$31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2"/>
  <cols>
    <col min="1" max="1" width="3.28125" style="1" customWidth="1"/>
    <col min="2" max="2" width="36.8515625" style="1" customWidth="1"/>
    <col min="3" max="3" width="3.28125" style="1" customWidth="1"/>
    <col min="4" max="4" width="7.28125" style="1" customWidth="1"/>
    <col min="5" max="6" width="4.8515625" style="1" customWidth="1"/>
    <col min="7" max="7" width="3.28125" style="1" customWidth="1"/>
    <col min="8" max="8" width="10.28125" style="1" customWidth="1"/>
    <col min="9" max="9" width="4.8515625" style="1" customWidth="1"/>
    <col min="10" max="10" width="1.8515625" style="1" customWidth="1"/>
    <col min="11" max="11" width="3.28125" style="1" customWidth="1"/>
    <col min="12" max="12" width="17.00390625" style="1" customWidth="1"/>
    <col min="13" max="13" width="3.28125" style="1" customWidth="1"/>
    <col min="14" max="15" width="8.28125" style="1" customWidth="1"/>
    <col min="16" max="16" width="1.28515625" style="1" customWidth="1"/>
    <col min="17" max="17" width="9.28125" style="1" customWidth="1"/>
    <col min="18" max="16384" width="8.8515625" style="1" customWidth="1"/>
  </cols>
  <sheetData>
    <row r="1" spans="1:17" ht="30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6.5" customHeight="1">
      <c r="A2" s="86" t="s">
        <v>1</v>
      </c>
      <c r="B2" s="86"/>
      <c r="C2" s="87"/>
      <c r="D2" s="88" t="s">
        <v>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4</v>
      </c>
      <c r="Q2" s="89"/>
    </row>
    <row r="3" spans="1:17" ht="16.5" customHeight="1">
      <c r="A3" s="3" t="s">
        <v>84</v>
      </c>
      <c r="B3" s="3"/>
      <c r="C3" s="90"/>
      <c r="D3" s="91" t="s">
        <v>85</v>
      </c>
      <c r="E3" s="92"/>
      <c r="F3" s="93" t="s">
        <v>86</v>
      </c>
      <c r="G3" s="90"/>
      <c r="H3" s="91" t="s">
        <v>87</v>
      </c>
      <c r="I3" s="92"/>
      <c r="J3" s="94"/>
      <c r="K3" s="94"/>
      <c r="L3" s="94"/>
      <c r="M3" s="94"/>
      <c r="N3" s="94"/>
      <c r="O3" s="94"/>
      <c r="P3" s="95"/>
      <c r="Q3" s="96"/>
    </row>
    <row r="4" spans="1:17" ht="3.75" customHeight="1">
      <c r="A4" s="3"/>
      <c r="B4" s="3"/>
      <c r="C4" s="90"/>
      <c r="D4" s="97"/>
      <c r="E4" s="98"/>
      <c r="F4" s="99"/>
      <c r="G4" s="90"/>
      <c r="H4" s="97"/>
      <c r="I4" s="100"/>
      <c r="J4" s="98"/>
      <c r="K4" s="98"/>
      <c r="L4" s="98"/>
      <c r="M4" s="98"/>
      <c r="N4" s="98"/>
      <c r="O4" s="98"/>
      <c r="P4" s="101"/>
      <c r="Q4" s="102"/>
    </row>
    <row r="5" spans="1:17" ht="16.5" customHeight="1">
      <c r="A5" s="103">
        <v>1</v>
      </c>
      <c r="B5" s="39"/>
      <c r="C5" s="22"/>
      <c r="D5" s="66" t="s">
        <v>40</v>
      </c>
      <c r="E5" s="66"/>
      <c r="F5" s="66"/>
      <c r="G5" s="4"/>
      <c r="H5" s="3" t="s">
        <v>41</v>
      </c>
      <c r="I5" s="3"/>
      <c r="J5" s="3"/>
      <c r="K5" s="4"/>
      <c r="L5" s="3" t="s">
        <v>42</v>
      </c>
      <c r="M5" s="4"/>
      <c r="N5" s="66" t="s">
        <v>43</v>
      </c>
      <c r="O5" s="66"/>
      <c r="P5" s="25"/>
      <c r="Q5" s="104">
        <f>IF(C7="■",D6,IF(K7="■",L6,IF(M7="■",N6,0)))</f>
        <v>0</v>
      </c>
    </row>
    <row r="6" spans="1:17" ht="16.5" customHeight="1">
      <c r="A6" s="103"/>
      <c r="B6" s="42"/>
      <c r="C6" s="30"/>
      <c r="D6" s="105">
        <v>15</v>
      </c>
      <c r="E6" s="105"/>
      <c r="F6" s="105"/>
      <c r="G6" s="22"/>
      <c r="H6" s="39"/>
      <c r="I6" s="39"/>
      <c r="J6" s="39"/>
      <c r="K6" s="22"/>
      <c r="L6" s="105">
        <v>5</v>
      </c>
      <c r="M6" s="22"/>
      <c r="N6" s="106">
        <v>0</v>
      </c>
      <c r="O6" s="106"/>
      <c r="P6" s="32"/>
      <c r="Q6" s="104"/>
    </row>
    <row r="7" spans="1:17" ht="16.5" customHeight="1">
      <c r="A7" s="103"/>
      <c r="B7" s="107" t="s">
        <v>88</v>
      </c>
      <c r="C7" s="31" t="s">
        <v>7</v>
      </c>
      <c r="D7" s="46" t="s">
        <v>89</v>
      </c>
      <c r="E7" s="46"/>
      <c r="F7" s="46"/>
      <c r="G7" s="35"/>
      <c r="H7" s="47"/>
      <c r="I7" s="47"/>
      <c r="J7" s="47"/>
      <c r="K7" s="31" t="s">
        <v>7</v>
      </c>
      <c r="L7" s="46" t="s">
        <v>90</v>
      </c>
      <c r="M7" s="31" t="s">
        <v>7</v>
      </c>
      <c r="N7" s="46" t="s">
        <v>91</v>
      </c>
      <c r="O7" s="46"/>
      <c r="P7" s="37"/>
      <c r="Q7" s="108" t="s">
        <v>92</v>
      </c>
    </row>
    <row r="8" spans="1:17" ht="16.5" customHeight="1">
      <c r="A8" s="109">
        <v>2</v>
      </c>
      <c r="B8" s="110" t="s">
        <v>93</v>
      </c>
      <c r="C8" s="22"/>
      <c r="D8" s="22">
        <v>25</v>
      </c>
      <c r="E8" s="22"/>
      <c r="F8" s="22"/>
      <c r="G8" s="22"/>
      <c r="H8" s="22">
        <v>17</v>
      </c>
      <c r="I8" s="22"/>
      <c r="J8" s="22"/>
      <c r="K8" s="22"/>
      <c r="L8" s="22">
        <v>9</v>
      </c>
      <c r="M8" s="22"/>
      <c r="N8" s="22">
        <v>1</v>
      </c>
      <c r="O8" s="22"/>
      <c r="P8" s="53"/>
      <c r="Q8" s="104">
        <f>MIN(P9:P13)</f>
        <v>0</v>
      </c>
    </row>
    <row r="9" spans="1:17" ht="16.5" customHeight="1">
      <c r="A9" s="109"/>
      <c r="B9" s="111" t="s">
        <v>94</v>
      </c>
      <c r="C9" s="31" t="s">
        <v>7</v>
      </c>
      <c r="D9" s="44" t="s">
        <v>95</v>
      </c>
      <c r="E9" s="44"/>
      <c r="F9" s="44"/>
      <c r="G9" s="31" t="s">
        <v>7</v>
      </c>
      <c r="H9" s="44" t="s">
        <v>96</v>
      </c>
      <c r="I9" s="44"/>
      <c r="J9" s="44"/>
      <c r="K9" s="31" t="s">
        <v>7</v>
      </c>
      <c r="L9" s="44" t="s">
        <v>97</v>
      </c>
      <c r="M9" s="31" t="s">
        <v>7</v>
      </c>
      <c r="N9" s="44" t="s">
        <v>65</v>
      </c>
      <c r="O9" s="44"/>
      <c r="P9" s="32">
        <f>IF(C9="■",$D$8,IF(G9="■",$H$8,IF(K9="■",$L$8,IF(M9="■",$N$8,0))))</f>
        <v>0</v>
      </c>
      <c r="Q9" s="104"/>
    </row>
    <row r="10" spans="1:17" ht="16.5" customHeight="1">
      <c r="A10" s="109"/>
      <c r="B10" s="111" t="s">
        <v>98</v>
      </c>
      <c r="C10" s="31" t="s">
        <v>7</v>
      </c>
      <c r="D10" s="44" t="s">
        <v>99</v>
      </c>
      <c r="E10" s="44"/>
      <c r="F10" s="44"/>
      <c r="G10" s="31" t="s">
        <v>7</v>
      </c>
      <c r="H10" s="44" t="s">
        <v>100</v>
      </c>
      <c r="I10" s="44"/>
      <c r="J10" s="44"/>
      <c r="K10" s="31" t="s">
        <v>7</v>
      </c>
      <c r="L10" s="44" t="s">
        <v>101</v>
      </c>
      <c r="M10" s="31" t="s">
        <v>7</v>
      </c>
      <c r="N10" s="44" t="s">
        <v>102</v>
      </c>
      <c r="O10" s="44"/>
      <c r="P10" s="32">
        <f>IF(C10="■",$D$8,IF(G10="■",$H$8,IF(K10="■",$L$8,IF(M10="■",$N$8,0))))</f>
        <v>0</v>
      </c>
      <c r="Q10" s="104"/>
    </row>
    <row r="11" spans="1:17" ht="16.5" customHeight="1">
      <c r="A11" s="109"/>
      <c r="B11" s="111" t="s">
        <v>103</v>
      </c>
      <c r="C11" s="31" t="s">
        <v>7</v>
      </c>
      <c r="D11" s="44" t="s">
        <v>46</v>
      </c>
      <c r="E11" s="44"/>
      <c r="F11" s="44"/>
      <c r="G11" s="31" t="s">
        <v>7</v>
      </c>
      <c r="H11" s="44" t="s">
        <v>47</v>
      </c>
      <c r="I11" s="44"/>
      <c r="J11" s="44"/>
      <c r="K11" s="31" t="s">
        <v>7</v>
      </c>
      <c r="L11" s="44" t="s">
        <v>104</v>
      </c>
      <c r="M11" s="31" t="s">
        <v>7</v>
      </c>
      <c r="N11" s="44" t="s">
        <v>102</v>
      </c>
      <c r="O11" s="44"/>
      <c r="P11" s="32">
        <f>IF(C11="■",$D$8,IF(G11="■",$H$8,IF(K11="■",$L$8,IF(M11="■",$N$8,0))))</f>
        <v>0</v>
      </c>
      <c r="Q11" s="104"/>
    </row>
    <row r="12" spans="1:17" ht="16.5" customHeight="1">
      <c r="A12" s="109"/>
      <c r="B12" s="111" t="s">
        <v>105</v>
      </c>
      <c r="C12" s="31" t="s">
        <v>7</v>
      </c>
      <c r="D12" s="44" t="s">
        <v>106</v>
      </c>
      <c r="E12" s="44"/>
      <c r="F12" s="44"/>
      <c r="G12" s="31" t="s">
        <v>7</v>
      </c>
      <c r="H12" s="44" t="s">
        <v>107</v>
      </c>
      <c r="I12" s="44"/>
      <c r="J12" s="44"/>
      <c r="K12" s="31" t="s">
        <v>7</v>
      </c>
      <c r="L12" s="44" t="s">
        <v>104</v>
      </c>
      <c r="M12" s="31" t="s">
        <v>7</v>
      </c>
      <c r="N12" s="44" t="s">
        <v>108</v>
      </c>
      <c r="O12" s="44"/>
      <c r="P12" s="32">
        <f>IF(C12="■",$D$8,IF(G12="■",$H$8,IF(K12="■",$L$8,IF(M12="■",$N$8,""))))</f>
      </c>
      <c r="Q12" s="104"/>
    </row>
    <row r="13" spans="1:17" ht="16.5" customHeight="1">
      <c r="A13" s="109"/>
      <c r="B13" s="112" t="s">
        <v>109</v>
      </c>
      <c r="C13" s="31" t="s">
        <v>7</v>
      </c>
      <c r="D13" s="47" t="s">
        <v>65</v>
      </c>
      <c r="E13" s="47"/>
      <c r="F13" s="47"/>
      <c r="G13" s="30"/>
      <c r="H13" s="47"/>
      <c r="I13" s="47"/>
      <c r="J13" s="47"/>
      <c r="K13" s="31" t="s">
        <v>7</v>
      </c>
      <c r="L13" s="47" t="s">
        <v>110</v>
      </c>
      <c r="M13" s="31" t="s">
        <v>7</v>
      </c>
      <c r="N13" s="47" t="s">
        <v>66</v>
      </c>
      <c r="O13" s="47"/>
      <c r="P13" s="32">
        <f>IF(C13="■",$D$8,IF(G13="■",$H$8,IF(K13="■",$L$8,IF(M13="■",$N$8,""))))</f>
      </c>
      <c r="Q13" s="108" t="s">
        <v>111</v>
      </c>
    </row>
    <row r="14" spans="1:17" ht="16.5" customHeight="1">
      <c r="A14" s="103">
        <v>3</v>
      </c>
      <c r="B14" s="113" t="s">
        <v>112</v>
      </c>
      <c r="C14" s="22"/>
      <c r="D14" s="22">
        <v>20</v>
      </c>
      <c r="E14" s="22"/>
      <c r="F14" s="22"/>
      <c r="G14" s="22"/>
      <c r="H14" s="22">
        <v>14</v>
      </c>
      <c r="I14" s="22"/>
      <c r="J14" s="22"/>
      <c r="K14" s="22"/>
      <c r="L14" s="22">
        <v>8</v>
      </c>
      <c r="M14" s="22"/>
      <c r="N14" s="22">
        <v>2</v>
      </c>
      <c r="O14" s="22"/>
      <c r="P14" s="53"/>
      <c r="Q14" s="104">
        <f>MIN(P15:P17)</f>
        <v>0</v>
      </c>
    </row>
    <row r="15" spans="1:17" ht="16.5" customHeight="1">
      <c r="A15" s="103"/>
      <c r="B15" s="114" t="s">
        <v>113</v>
      </c>
      <c r="C15" s="31" t="s">
        <v>7</v>
      </c>
      <c r="D15" s="44" t="s">
        <v>65</v>
      </c>
      <c r="E15" s="44"/>
      <c r="F15" s="44"/>
      <c r="G15" s="31" t="s">
        <v>7</v>
      </c>
      <c r="H15" s="44" t="s">
        <v>114</v>
      </c>
      <c r="I15" s="44"/>
      <c r="J15" s="44"/>
      <c r="K15" s="30"/>
      <c r="L15" s="44"/>
      <c r="M15" s="31" t="s">
        <v>7</v>
      </c>
      <c r="N15" s="44" t="s">
        <v>48</v>
      </c>
      <c r="O15" s="44"/>
      <c r="P15" s="32">
        <f>IF(C15="■",$D$14,IF(G15="■",$H$14,IF(K15="■",$L$14,IF(M15="■",$N$14,0))))</f>
        <v>0</v>
      </c>
      <c r="Q15" s="104"/>
    </row>
    <row r="16" spans="1:17" ht="16.5" customHeight="1">
      <c r="A16" s="103"/>
      <c r="B16" s="114" t="s">
        <v>115</v>
      </c>
      <c r="C16" s="31" t="s">
        <v>7</v>
      </c>
      <c r="D16" s="44" t="s">
        <v>65</v>
      </c>
      <c r="E16" s="44"/>
      <c r="F16" s="44"/>
      <c r="G16" s="31" t="s">
        <v>7</v>
      </c>
      <c r="H16" s="44" t="s">
        <v>116</v>
      </c>
      <c r="I16" s="44"/>
      <c r="J16" s="44"/>
      <c r="K16" s="31" t="s">
        <v>7</v>
      </c>
      <c r="L16" s="44" t="s">
        <v>117</v>
      </c>
      <c r="M16" s="31" t="s">
        <v>7</v>
      </c>
      <c r="N16" s="44" t="s">
        <v>118</v>
      </c>
      <c r="O16" s="44"/>
      <c r="P16" s="32">
        <f>IF(C16="■",$D$14,IF(G16="■",$H$14,IF(K16="■",$L$14,IF(M16="■",$N$14,0))))</f>
        <v>0</v>
      </c>
      <c r="Q16" s="104"/>
    </row>
    <row r="17" spans="1:17" ht="16.5" customHeight="1">
      <c r="A17" s="103"/>
      <c r="B17" s="115" t="s">
        <v>119</v>
      </c>
      <c r="C17" s="31" t="s">
        <v>7</v>
      </c>
      <c r="D17" s="47" t="s">
        <v>65</v>
      </c>
      <c r="E17" s="47"/>
      <c r="F17" s="47"/>
      <c r="G17" s="31" t="s">
        <v>7</v>
      </c>
      <c r="H17" s="47" t="s">
        <v>114</v>
      </c>
      <c r="I17" s="47"/>
      <c r="J17" s="47"/>
      <c r="K17" s="31" t="s">
        <v>7</v>
      </c>
      <c r="L17" s="47" t="s">
        <v>47</v>
      </c>
      <c r="M17" s="31" t="s">
        <v>7</v>
      </c>
      <c r="N17" s="47" t="s">
        <v>48</v>
      </c>
      <c r="O17" s="47"/>
      <c r="P17" s="32">
        <f>IF(C17="■",$D$14,IF(G17="■",$H$14,IF(K17="■",$L$14,IF(M17="■",$N$14,0))))</f>
        <v>0</v>
      </c>
      <c r="Q17" s="108" t="s">
        <v>25</v>
      </c>
    </row>
    <row r="18" spans="1:17" ht="16.5" customHeight="1">
      <c r="A18" s="103">
        <v>4</v>
      </c>
      <c r="B18" s="41"/>
      <c r="C18" s="22"/>
      <c r="D18" s="22">
        <v>15</v>
      </c>
      <c r="E18" s="22"/>
      <c r="F18" s="22"/>
      <c r="G18" s="22"/>
      <c r="H18" s="22">
        <v>10</v>
      </c>
      <c r="I18" s="22"/>
      <c r="J18" s="22"/>
      <c r="K18" s="22"/>
      <c r="L18" s="22">
        <v>5</v>
      </c>
      <c r="M18" s="22"/>
      <c r="N18" s="22"/>
      <c r="O18" s="22"/>
      <c r="P18" s="53"/>
      <c r="Q18" s="104">
        <f>MIN(P19:P20)</f>
        <v>0</v>
      </c>
    </row>
    <row r="19" spans="1:17" ht="16.5" customHeight="1">
      <c r="A19" s="103"/>
      <c r="B19" s="114" t="s">
        <v>120</v>
      </c>
      <c r="C19" s="31" t="s">
        <v>7</v>
      </c>
      <c r="D19" s="44" t="s">
        <v>50</v>
      </c>
      <c r="E19" s="44"/>
      <c r="F19" s="44"/>
      <c r="G19" s="31" t="s">
        <v>7</v>
      </c>
      <c r="H19" s="44" t="s">
        <v>47</v>
      </c>
      <c r="I19" s="44"/>
      <c r="J19" s="44"/>
      <c r="K19" s="31" t="s">
        <v>7</v>
      </c>
      <c r="L19" s="44" t="s">
        <v>51</v>
      </c>
      <c r="M19" s="30"/>
      <c r="N19" s="44"/>
      <c r="O19" s="44"/>
      <c r="P19" s="32">
        <f>IF(C19="■",$D$18,IF(G19="■",$H$18,IF(K19="■",$L$18,0)))</f>
        <v>0</v>
      </c>
      <c r="Q19" s="104"/>
    </row>
    <row r="20" spans="1:17" ht="16.5" customHeight="1">
      <c r="A20" s="103"/>
      <c r="B20" s="115" t="s">
        <v>121</v>
      </c>
      <c r="C20" s="31" t="s">
        <v>7</v>
      </c>
      <c r="D20" s="47" t="s">
        <v>122</v>
      </c>
      <c r="E20" s="47"/>
      <c r="F20" s="47"/>
      <c r="G20" s="31" t="s">
        <v>7</v>
      </c>
      <c r="H20" s="47" t="s">
        <v>47</v>
      </c>
      <c r="I20" s="47"/>
      <c r="J20" s="47"/>
      <c r="K20" s="31" t="s">
        <v>7</v>
      </c>
      <c r="L20" s="47" t="s">
        <v>123</v>
      </c>
      <c r="M20" s="30"/>
      <c r="N20" s="47"/>
      <c r="O20" s="47"/>
      <c r="P20" s="32">
        <f>IF(C20="■",$D$18,IF(G20="■",$H$18,IF(K20="■",$L$18,0)))</f>
        <v>0</v>
      </c>
      <c r="Q20" s="108" t="s">
        <v>92</v>
      </c>
    </row>
    <row r="21" spans="1:17" ht="16.5" customHeight="1">
      <c r="A21" s="103">
        <v>5</v>
      </c>
      <c r="B21" s="116" t="s">
        <v>124</v>
      </c>
      <c r="C21" s="22"/>
      <c r="D21" s="22">
        <v>25</v>
      </c>
      <c r="E21" s="22"/>
      <c r="F21" s="22"/>
      <c r="G21" s="22"/>
      <c r="H21" s="22">
        <v>17</v>
      </c>
      <c r="I21" s="22"/>
      <c r="J21" s="22"/>
      <c r="K21" s="22"/>
      <c r="L21" s="22">
        <v>9</v>
      </c>
      <c r="M21" s="22"/>
      <c r="N21" s="22">
        <v>1</v>
      </c>
      <c r="O21" s="22"/>
      <c r="P21" s="53"/>
      <c r="Q21" s="104">
        <f>MIN(P22:P26)</f>
        <v>0</v>
      </c>
    </row>
    <row r="22" spans="1:17" ht="16.5" customHeight="1">
      <c r="A22" s="103"/>
      <c r="B22" s="114" t="s">
        <v>125</v>
      </c>
      <c r="C22" s="31" t="s">
        <v>7</v>
      </c>
      <c r="D22" s="44" t="s">
        <v>126</v>
      </c>
      <c r="E22" s="44"/>
      <c r="F22" s="44"/>
      <c r="G22" s="31" t="s">
        <v>7</v>
      </c>
      <c r="H22" s="44" t="s">
        <v>47</v>
      </c>
      <c r="I22" s="44"/>
      <c r="J22" s="44"/>
      <c r="K22" s="30"/>
      <c r="L22" s="44"/>
      <c r="M22" s="31" t="s">
        <v>7</v>
      </c>
      <c r="N22" s="44" t="s">
        <v>127</v>
      </c>
      <c r="O22" s="44"/>
      <c r="P22" s="32">
        <f>IF(C22="■",$D$21,IF(G22="■",$H$21,IF(K22="■",$L$21,IF(M22="■",$N$21,0))))</f>
        <v>0</v>
      </c>
      <c r="Q22" s="104"/>
    </row>
    <row r="23" spans="1:17" ht="16.5" customHeight="1">
      <c r="A23" s="103"/>
      <c r="B23" s="114" t="s">
        <v>128</v>
      </c>
      <c r="C23" s="31" t="s">
        <v>7</v>
      </c>
      <c r="D23" s="44" t="s">
        <v>129</v>
      </c>
      <c r="E23" s="44"/>
      <c r="F23" s="44"/>
      <c r="G23" s="31" t="s">
        <v>7</v>
      </c>
      <c r="H23" s="44" t="s">
        <v>130</v>
      </c>
      <c r="I23" s="44"/>
      <c r="J23" s="44"/>
      <c r="K23" s="31" t="s">
        <v>7</v>
      </c>
      <c r="L23" s="44" t="s">
        <v>131</v>
      </c>
      <c r="M23" s="31" t="s">
        <v>7</v>
      </c>
      <c r="N23" s="44" t="s">
        <v>132</v>
      </c>
      <c r="O23" s="44"/>
      <c r="P23" s="32">
        <f>IF(C23="■",$D$21,IF(G23="■",$H$21,IF(K23="■",$L$21,IF(M23="■",$N$21,0))))</f>
        <v>0</v>
      </c>
      <c r="Q23" s="104"/>
    </row>
    <row r="24" spans="1:17" ht="16.5" customHeight="1">
      <c r="A24" s="103"/>
      <c r="B24" s="114" t="s">
        <v>133</v>
      </c>
      <c r="C24" s="31" t="s">
        <v>7</v>
      </c>
      <c r="D24" s="44" t="s">
        <v>134</v>
      </c>
      <c r="E24" s="44"/>
      <c r="F24" s="44"/>
      <c r="G24" s="31" t="s">
        <v>7</v>
      </c>
      <c r="H24" s="44" t="s">
        <v>135</v>
      </c>
      <c r="I24" s="44"/>
      <c r="J24" s="44"/>
      <c r="K24" s="31" t="s">
        <v>7</v>
      </c>
      <c r="L24" s="44" t="s">
        <v>136</v>
      </c>
      <c r="M24" s="31" t="s">
        <v>7</v>
      </c>
      <c r="N24" s="44" t="s">
        <v>137</v>
      </c>
      <c r="O24" s="44"/>
      <c r="P24" s="32">
        <f>IF(C24="■",$D$21,IF(G24="■",$H$21,IF(K24="■",$L$21,IF(M24="■",$N$21,0))))</f>
        <v>0</v>
      </c>
      <c r="Q24" s="104"/>
    </row>
    <row r="25" spans="1:17" ht="16.5" customHeight="1">
      <c r="A25" s="103"/>
      <c r="B25" s="114" t="s">
        <v>138</v>
      </c>
      <c r="C25" s="31" t="s">
        <v>7</v>
      </c>
      <c r="D25" s="44" t="s">
        <v>65</v>
      </c>
      <c r="E25" s="44"/>
      <c r="F25" s="44"/>
      <c r="G25" s="31" t="s">
        <v>7</v>
      </c>
      <c r="H25" s="44" t="s">
        <v>139</v>
      </c>
      <c r="I25" s="44"/>
      <c r="J25" s="44"/>
      <c r="K25" s="31" t="s">
        <v>7</v>
      </c>
      <c r="L25" s="44" t="s">
        <v>140</v>
      </c>
      <c r="M25" s="31" t="s">
        <v>7</v>
      </c>
      <c r="N25" s="44" t="s">
        <v>141</v>
      </c>
      <c r="O25" s="44"/>
      <c r="P25" s="32">
        <f>IF(C25="■",$D$21,IF(G25="■",$H$21,IF(K25="■",$L$21,IF(M25="■",$N$21,0))))</f>
        <v>0</v>
      </c>
      <c r="Q25" s="104"/>
    </row>
    <row r="26" spans="1:17" ht="16.5" customHeight="1">
      <c r="A26" s="103"/>
      <c r="B26" s="115" t="s">
        <v>142</v>
      </c>
      <c r="C26" s="31" t="s">
        <v>7</v>
      </c>
      <c r="D26" s="47" t="s">
        <v>143</v>
      </c>
      <c r="E26" s="47"/>
      <c r="F26" s="47"/>
      <c r="G26" s="31" t="s">
        <v>7</v>
      </c>
      <c r="H26" s="47" t="s">
        <v>144</v>
      </c>
      <c r="I26" s="47"/>
      <c r="J26" s="47"/>
      <c r="K26" s="31" t="s">
        <v>7</v>
      </c>
      <c r="L26" s="47" t="s">
        <v>145</v>
      </c>
      <c r="M26" s="31" t="s">
        <v>7</v>
      </c>
      <c r="N26" s="44" t="s">
        <v>146</v>
      </c>
      <c r="O26" s="44"/>
      <c r="P26" s="32">
        <f>IF(C26="■",$D$21,IF(G26="■",$H$21,IF(K26="■",$L$21,IF(M26="■",$N$21,0))))</f>
        <v>0</v>
      </c>
      <c r="Q26" s="117" t="s">
        <v>111</v>
      </c>
    </row>
    <row r="27" spans="1:17" ht="16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 t="s">
        <v>7</v>
      </c>
      <c r="O27" s="120"/>
      <c r="P27" s="118"/>
      <c r="Q27" s="121">
        <f>Q5+Q8+Q14+Q18+Q21</f>
        <v>0</v>
      </c>
    </row>
    <row r="28" spans="1:17" ht="16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 t="s">
        <v>67</v>
      </c>
      <c r="O28" s="123"/>
      <c r="P28" s="124"/>
      <c r="Q28" s="125" t="s">
        <v>147</v>
      </c>
    </row>
    <row r="29" spans="1:17" ht="15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6"/>
    </row>
    <row r="30" spans="1:17" ht="15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148</v>
      </c>
      <c r="N30" s="127"/>
      <c r="O30" s="127"/>
      <c r="P30" s="122"/>
      <c r="Q30" s="126"/>
    </row>
    <row r="31" spans="3:15" ht="15" customHeight="1">
      <c r="C31" s="78" t="s">
        <v>149</v>
      </c>
      <c r="D31" s="78">
        <f>Q5</f>
        <v>0</v>
      </c>
      <c r="E31" s="78">
        <v>15</v>
      </c>
      <c r="F31" s="78" t="str">
        <f>C31&amp;" "&amp;D31&amp;"/"&amp;E31</f>
        <v>歯髄の有無 0/15</v>
      </c>
      <c r="G31" s="78">
        <f>D31/E31</f>
        <v>0</v>
      </c>
      <c r="M31" s="127"/>
      <c r="N31" s="127"/>
      <c r="O31" s="127"/>
    </row>
    <row r="32" spans="3:15" ht="15" customHeight="1">
      <c r="C32" s="78" t="s">
        <v>150</v>
      </c>
      <c r="D32" s="78">
        <f>Q8</f>
        <v>0</v>
      </c>
      <c r="E32" s="78">
        <v>25</v>
      </c>
      <c r="F32" s="78" t="str">
        <f>C32&amp;" "&amp;D32&amp;"/"&amp;E32</f>
        <v>残存歯質(軸面or壁数，高さ，う蝕，穿孔，破折，ポスト) 0/25</v>
      </c>
      <c r="G32" s="78">
        <f>D32/E32</f>
        <v>0</v>
      </c>
      <c r="M32" s="128">
        <f>IF(AND(E3&gt;0,I3&gt;0,Q5&gt;=0,Q8&gt;0,Q14&gt;0,Q18&gt;0,Q21&gt;0),IF(AND(Q27&gt;=70,Q27&lt;=100),"level I",IF(AND(Q27&gt;=55,Q27&lt;=69),"level II",IF(AND(Q27&gt;=35,Q27&lt;=54),"level III",IF(AND(Q27&gt;=9,Q27&lt;=34),"level IV","")))),"入力漏れがあります")</f>
        <v>0</v>
      </c>
      <c r="N32" s="128"/>
      <c r="O32" s="128"/>
    </row>
    <row r="33" spans="3:15" ht="15" customHeight="1">
      <c r="C33" s="78" t="s">
        <v>151</v>
      </c>
      <c r="D33" s="78">
        <f>Q14</f>
        <v>0</v>
      </c>
      <c r="E33" s="78">
        <v>20</v>
      </c>
      <c r="F33" s="78" t="str">
        <f>C33&amp;" "&amp;D33&amp;"/"&amp;E33</f>
        <v>位置関係(歯列不正，位置異常，咬合) 0/20</v>
      </c>
      <c r="G33" s="78">
        <f>D33/E33</f>
        <v>0</v>
      </c>
      <c r="M33" s="128"/>
      <c r="N33" s="128"/>
      <c r="O33" s="128"/>
    </row>
    <row r="34" spans="3:15" ht="15" customHeight="1">
      <c r="C34" s="78" t="s">
        <v>152</v>
      </c>
      <c r="D34" s="78">
        <f>Q18</f>
        <v>0</v>
      </c>
      <c r="E34" s="78">
        <v>15</v>
      </c>
      <c r="F34" s="78" t="str">
        <f>C34&amp;" "&amp;D34&amp;"/"&amp;E34</f>
        <v>う蝕罹患傾向 0/15</v>
      </c>
      <c r="G34" s="78">
        <f>D34/E34</f>
        <v>0</v>
      </c>
      <c r="M34" s="128"/>
      <c r="N34" s="128"/>
      <c r="O34" s="128"/>
    </row>
    <row r="35" spans="3:15" ht="15" customHeight="1">
      <c r="C35" s="78" t="s">
        <v>153</v>
      </c>
      <c r="D35" s="78">
        <f>Q21</f>
        <v>0</v>
      </c>
      <c r="E35" s="78">
        <v>25</v>
      </c>
      <c r="F35" s="78" t="str">
        <f>C35&amp;" "&amp;D35&amp;"/"&amp;E35</f>
        <v>歯周疾患(口腔内状況，動揺，ポケットetc.) 0/25</v>
      </c>
      <c r="G35" s="78">
        <f>D35/E35</f>
        <v>0</v>
      </c>
      <c r="M35" s="128"/>
      <c r="N35" s="128"/>
      <c r="O35" s="128"/>
    </row>
    <row r="36" spans="13:15" ht="13.5" customHeight="1">
      <c r="M36" s="129"/>
      <c r="N36" s="129"/>
      <c r="O36" s="130"/>
    </row>
    <row r="38" spans="13:15" ht="12.75">
      <c r="M38" s="131" t="s">
        <v>69</v>
      </c>
      <c r="N38" s="131"/>
      <c r="O38" s="132" t="s">
        <v>2</v>
      </c>
    </row>
    <row r="39" spans="13:15" ht="12.75">
      <c r="M39" s="79" t="s">
        <v>75</v>
      </c>
      <c r="N39" s="79"/>
      <c r="O39" s="133" t="s">
        <v>76</v>
      </c>
    </row>
    <row r="40" spans="13:15" ht="12.75">
      <c r="M40" s="81" t="s">
        <v>77</v>
      </c>
      <c r="N40" s="81"/>
      <c r="O40" s="134" t="s">
        <v>78</v>
      </c>
    </row>
    <row r="41" spans="13:15" ht="12.75">
      <c r="M41" s="81" t="s">
        <v>79</v>
      </c>
      <c r="N41" s="81"/>
      <c r="O41" s="134" t="s">
        <v>80</v>
      </c>
    </row>
    <row r="42" spans="13:15" ht="12.75">
      <c r="M42" s="83" t="s">
        <v>81</v>
      </c>
      <c r="N42" s="83"/>
      <c r="O42" s="135" t="s">
        <v>154</v>
      </c>
    </row>
  </sheetData>
  <sheetProtection sheet="1"/>
  <mergeCells count="90">
    <mergeCell ref="A1:Q1"/>
    <mergeCell ref="A2:B2"/>
    <mergeCell ref="D2:O2"/>
    <mergeCell ref="P2:Q2"/>
    <mergeCell ref="A3:B4"/>
    <mergeCell ref="C3:C4"/>
    <mergeCell ref="G3:G4"/>
    <mergeCell ref="A5:A7"/>
    <mergeCell ref="D5:F5"/>
    <mergeCell ref="H5:J5"/>
    <mergeCell ref="N5:O5"/>
    <mergeCell ref="Q5:Q6"/>
    <mergeCell ref="D6:F6"/>
    <mergeCell ref="H6:J6"/>
    <mergeCell ref="N6:O6"/>
    <mergeCell ref="D7:F7"/>
    <mergeCell ref="H7:J7"/>
    <mergeCell ref="N7:O7"/>
    <mergeCell ref="A8:A13"/>
    <mergeCell ref="D8:F8"/>
    <mergeCell ref="H8:J8"/>
    <mergeCell ref="N8:O8"/>
    <mergeCell ref="Q8:Q12"/>
    <mergeCell ref="D9:F9"/>
    <mergeCell ref="H9:J9"/>
    <mergeCell ref="N9:O9"/>
    <mergeCell ref="D10:F10"/>
    <mergeCell ref="H10:J10"/>
    <mergeCell ref="N10:O10"/>
    <mergeCell ref="D11:F11"/>
    <mergeCell ref="H11:J11"/>
    <mergeCell ref="N11:O11"/>
    <mergeCell ref="D12:F12"/>
    <mergeCell ref="H12:J12"/>
    <mergeCell ref="N12:O12"/>
    <mergeCell ref="D13:F13"/>
    <mergeCell ref="H13:J13"/>
    <mergeCell ref="N13:O13"/>
    <mergeCell ref="A14:A17"/>
    <mergeCell ref="D14:F14"/>
    <mergeCell ref="H14:J14"/>
    <mergeCell ref="N14:O14"/>
    <mergeCell ref="Q14:Q16"/>
    <mergeCell ref="D15:F15"/>
    <mergeCell ref="H15:J15"/>
    <mergeCell ref="N15:O15"/>
    <mergeCell ref="D16:F16"/>
    <mergeCell ref="H16:J16"/>
    <mergeCell ref="N16:O16"/>
    <mergeCell ref="D17:F17"/>
    <mergeCell ref="H17:J17"/>
    <mergeCell ref="N17:O17"/>
    <mergeCell ref="A18:A20"/>
    <mergeCell ref="D18:F18"/>
    <mergeCell ref="H18:J18"/>
    <mergeCell ref="N18:O18"/>
    <mergeCell ref="Q18:Q19"/>
    <mergeCell ref="D19:F19"/>
    <mergeCell ref="H19:J19"/>
    <mergeCell ref="N19:O19"/>
    <mergeCell ref="D20:F20"/>
    <mergeCell ref="H20:J20"/>
    <mergeCell ref="N20:O20"/>
    <mergeCell ref="A21:A26"/>
    <mergeCell ref="D21:F21"/>
    <mergeCell ref="H21:J21"/>
    <mergeCell ref="N21:O21"/>
    <mergeCell ref="Q21:Q25"/>
    <mergeCell ref="D22:F22"/>
    <mergeCell ref="H22:J22"/>
    <mergeCell ref="N22:O22"/>
    <mergeCell ref="D23:F23"/>
    <mergeCell ref="H23:J23"/>
    <mergeCell ref="N23:O23"/>
    <mergeCell ref="D24:F24"/>
    <mergeCell ref="H24:J24"/>
    <mergeCell ref="N24:O24"/>
    <mergeCell ref="D25:F25"/>
    <mergeCell ref="H25:J25"/>
    <mergeCell ref="N25:O25"/>
    <mergeCell ref="D26:F26"/>
    <mergeCell ref="H26:J26"/>
    <mergeCell ref="N26:O26"/>
    <mergeCell ref="M30:O31"/>
    <mergeCell ref="M32:O35"/>
    <mergeCell ref="M38:N38"/>
    <mergeCell ref="M39:N39"/>
    <mergeCell ref="M40:N40"/>
    <mergeCell ref="M41:N41"/>
    <mergeCell ref="M42:N42"/>
  </mergeCells>
  <conditionalFormatting sqref="C7 K7 M7">
    <cfRule type="expression" priority="1" dxfId="1" stopIfTrue="1">
      <formula>'2.歯質欠損の評価用紙　'!$M$7="■"</formula>
    </cfRule>
    <cfRule type="expression" priority="2" dxfId="0" stopIfTrue="1">
      <formula>'2.歯質欠損の評価用紙　'!$Q$5=0</formula>
    </cfRule>
  </conditionalFormatting>
  <conditionalFormatting sqref="C9 G9 K9 M9">
    <cfRule type="expression" priority="3" dxfId="0" stopIfTrue="1">
      <formula>'2.歯質欠損の評価用紙　'!$P$9=0</formula>
    </cfRule>
  </conditionalFormatting>
  <conditionalFormatting sqref="C10 G10 K10 M10">
    <cfRule type="expression" priority="4" dxfId="0" stopIfTrue="1">
      <formula>'2.歯質欠損の評価用紙　'!$P$10=0</formula>
    </cfRule>
  </conditionalFormatting>
  <conditionalFormatting sqref="C11 G11 K11 M11">
    <cfRule type="expression" priority="5" dxfId="0" stopIfTrue="1">
      <formula>'2.歯質欠損の評価用紙　'!$P$11=0</formula>
    </cfRule>
  </conditionalFormatting>
  <conditionalFormatting sqref="C12 G12 K12 M12">
    <cfRule type="expression" priority="6" dxfId="0" stopIfTrue="1">
      <formula>'2.歯質欠損の評価用紙　'!$P$12=""</formula>
    </cfRule>
  </conditionalFormatting>
  <conditionalFormatting sqref="C13 K13 M13">
    <cfRule type="expression" priority="7" dxfId="0" stopIfTrue="1">
      <formula>'2.歯質欠損の評価用紙　'!$P$13=""</formula>
    </cfRule>
  </conditionalFormatting>
  <conditionalFormatting sqref="C15 G15 M15">
    <cfRule type="expression" priority="8" dxfId="0" stopIfTrue="1">
      <formula>'2.歯質欠損の評価用紙　'!$P$15=0</formula>
    </cfRule>
  </conditionalFormatting>
  <conditionalFormatting sqref="C16 G16 K16 M16">
    <cfRule type="expression" priority="9" dxfId="0" stopIfTrue="1">
      <formula>'2.歯質欠損の評価用紙　'!$P$16=0</formula>
    </cfRule>
  </conditionalFormatting>
  <conditionalFormatting sqref="C17 G17 K17 M17">
    <cfRule type="expression" priority="10" dxfId="0" stopIfTrue="1">
      <formula>'2.歯質欠損の評価用紙　'!$P$17=0</formula>
    </cfRule>
  </conditionalFormatting>
  <conditionalFormatting sqref="C19 G19 K19">
    <cfRule type="expression" priority="11" dxfId="0" stopIfTrue="1">
      <formula>'2.歯質欠損の評価用紙　'!$P$19=0</formula>
    </cfRule>
  </conditionalFormatting>
  <conditionalFormatting sqref="C20 G20 K20">
    <cfRule type="expression" priority="12" dxfId="0" stopIfTrue="1">
      <formula>'2.歯質欠損の評価用紙　'!$P$20=0</formula>
    </cfRule>
  </conditionalFormatting>
  <conditionalFormatting sqref="C22 G22 M22">
    <cfRule type="expression" priority="13" dxfId="0" stopIfTrue="1">
      <formula>'2.歯質欠損の評価用紙　'!$P$22=0</formula>
    </cfRule>
  </conditionalFormatting>
  <conditionalFormatting sqref="C23 G23 K23 M23">
    <cfRule type="expression" priority="14" dxfId="0" stopIfTrue="1">
      <formula>'2.歯質欠損の評価用紙　'!$P$23=0</formula>
    </cfRule>
  </conditionalFormatting>
  <conditionalFormatting sqref="C24 G24 K24 M24">
    <cfRule type="expression" priority="15" dxfId="0" stopIfTrue="1">
      <formula>'2.歯質欠損の評価用紙　'!$P$24=0</formula>
    </cfRule>
  </conditionalFormatting>
  <conditionalFormatting sqref="C25 G25 K25 M25">
    <cfRule type="expression" priority="16" dxfId="0" stopIfTrue="1">
      <formula>'2.歯質欠損の評価用紙　'!$P$25=0</formula>
    </cfRule>
  </conditionalFormatting>
  <conditionalFormatting sqref="C26 G26 K26 M26">
    <cfRule type="expression" priority="17" dxfId="0" stopIfTrue="1">
      <formula>'2.歯質欠損の評価用紙　'!$P$26=0</formula>
    </cfRule>
  </conditionalFormatting>
  <conditionalFormatting sqref="E3">
    <cfRule type="expression" priority="18" dxfId="0" stopIfTrue="1">
      <formula>'2.歯質欠損の評価用紙　'!$E$3=""</formula>
    </cfRule>
  </conditionalFormatting>
  <conditionalFormatting sqref="I3">
    <cfRule type="expression" priority="19" dxfId="0" stopIfTrue="1">
      <formula>'2.歯質欠損の評価用紙　'!$I$3=""</formula>
    </cfRule>
  </conditionalFormatting>
  <dataValidations count="1">
    <dataValidation type="list" allowBlank="1" showErrorMessage="1" sqref="C7 K7 M7 C9:C13 G9:G12 K9:K13 M9:M13 C15:C17 G15:G17 M15:M17 K16:K17 C19:C20 G19:G20 K19:K20 C22:C26 G22:G26 M22:M26 K23:K26">
      <formula1>'2.歯質欠損の評価用紙　'!$N$27:$N$28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A1" sqref="A1"/>
    </sheetView>
  </sheetViews>
  <sheetFormatPr defaultColWidth="9.140625" defaultRowHeight="12"/>
  <cols>
    <col min="1" max="1" width="3.28125" style="136" customWidth="1"/>
    <col min="2" max="2" width="17.28125" style="136" customWidth="1"/>
    <col min="3" max="4" width="3.28125" style="136" customWidth="1"/>
    <col min="5" max="5" width="7.8515625" style="136" customWidth="1"/>
    <col min="6" max="6" width="3.28125" style="136" customWidth="1"/>
    <col min="7" max="7" width="7.8515625" style="136" customWidth="1"/>
    <col min="8" max="8" width="3.28125" style="136" customWidth="1"/>
    <col min="9" max="9" width="7.8515625" style="136" customWidth="1"/>
    <col min="10" max="10" width="3.28125" style="136" customWidth="1"/>
    <col min="11" max="11" width="10.8515625" style="136" customWidth="1"/>
    <col min="12" max="13" width="3.28125" style="136" customWidth="1"/>
    <col min="14" max="14" width="7.8515625" style="136" customWidth="1"/>
    <col min="15" max="15" width="3.28125" style="136" customWidth="1"/>
    <col min="16" max="16" width="7.8515625" style="136" customWidth="1"/>
    <col min="17" max="17" width="3.28125" style="136" customWidth="1"/>
    <col min="18" max="18" width="7.8515625" style="136" customWidth="1"/>
    <col min="19" max="19" width="3.28125" style="136" customWidth="1"/>
    <col min="20" max="20" width="8.8515625" style="136" customWidth="1"/>
    <col min="21" max="21" width="1.8515625" style="136" customWidth="1"/>
    <col min="22" max="22" width="8.00390625" style="136" customWidth="1"/>
    <col min="23" max="16384" width="8.8515625" style="136" customWidth="1"/>
  </cols>
  <sheetData>
    <row r="1" spans="1:22" ht="30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6.5" customHeight="1">
      <c r="A2" s="7"/>
      <c r="B2" s="3" t="s">
        <v>1</v>
      </c>
      <c r="C2" s="3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 t="s">
        <v>4</v>
      </c>
      <c r="V2" s="6"/>
    </row>
    <row r="3" spans="1:22" ht="16.5" customHeight="1">
      <c r="A3" s="138">
        <v>1</v>
      </c>
      <c r="B3" s="139" t="s">
        <v>156</v>
      </c>
      <c r="C3" s="140"/>
      <c r="D3" s="52"/>
      <c r="E3" s="141">
        <v>25</v>
      </c>
      <c r="F3" s="52"/>
      <c r="G3" s="22">
        <v>19</v>
      </c>
      <c r="H3" s="52"/>
      <c r="I3" s="22">
        <v>13</v>
      </c>
      <c r="J3" s="41"/>
      <c r="K3" s="22">
        <v>7</v>
      </c>
      <c r="L3" s="140"/>
      <c r="M3" s="52"/>
      <c r="N3" s="141">
        <v>25</v>
      </c>
      <c r="O3" s="52"/>
      <c r="P3" s="22">
        <v>17</v>
      </c>
      <c r="Q3" s="41"/>
      <c r="R3" s="22">
        <v>9</v>
      </c>
      <c r="S3" s="52"/>
      <c r="T3" s="22">
        <v>7</v>
      </c>
      <c r="U3" s="53"/>
      <c r="V3" s="142">
        <f>MIN(U4:U5)</f>
        <v>0</v>
      </c>
    </row>
    <row r="4" spans="1:24" ht="16.5" customHeight="1">
      <c r="A4" s="138"/>
      <c r="B4" s="111" t="s">
        <v>157</v>
      </c>
      <c r="C4" s="31" t="s">
        <v>7</v>
      </c>
      <c r="D4" s="31" t="s">
        <v>7</v>
      </c>
      <c r="E4" s="44" t="s">
        <v>158</v>
      </c>
      <c r="F4" s="31" t="s">
        <v>7</v>
      </c>
      <c r="G4" s="44" t="s">
        <v>117</v>
      </c>
      <c r="H4" s="31" t="s">
        <v>7</v>
      </c>
      <c r="I4" s="44" t="s">
        <v>159</v>
      </c>
      <c r="J4" s="44"/>
      <c r="K4" s="44"/>
      <c r="L4" s="31" t="s">
        <v>7</v>
      </c>
      <c r="M4" s="31" t="s">
        <v>7</v>
      </c>
      <c r="N4" s="44" t="s">
        <v>160</v>
      </c>
      <c r="O4" s="31" t="s">
        <v>7</v>
      </c>
      <c r="P4" s="44" t="s">
        <v>117</v>
      </c>
      <c r="Q4" s="44"/>
      <c r="R4" s="44"/>
      <c r="S4" s="31" t="s">
        <v>7</v>
      </c>
      <c r="T4" s="44" t="s">
        <v>161</v>
      </c>
      <c r="U4" s="57">
        <f>IF(IF(M4="■",$N$3,IF(O4="■",$P$3,IF(Q4="■",$R$3,IF(S4="■",$T$3,0))))=0,IF(D4="■",$E$3,IF(F4="■",$G$3,IF(H4="■",$I$3,IF(J4="■",$K$3,0)))),IF(IF(D4="■",$E$3,IF(F4="■",$G$3,IF(H4="■",$I$3,IF(J4="■",$K$3,0))))=0,IF(M4="■",$N$3,IF(O4="■",$P$3,IF(Q4="■",$R$3,IF(S4="■",$T$3,0)))),MIN(IF(D4="■",$E$3,IF(F4="■",$G$3,IF(H4="■",$I$3,IF(J4="■",$K$3,0)))),IF(M4="■",$N$3,IF(O4="■",$P$3,IF(Q4="■",$R$3,IF(S4="■",$T$3,0)))))))</f>
        <v>0</v>
      </c>
      <c r="V4" s="142"/>
      <c r="W4" s="143">
        <f>IF(D4="■",$E$3,IF(F4="■",$G$3,IF(H4="■",$I$3,0)))</f>
        <v>0</v>
      </c>
      <c r="X4" s="143">
        <f>IF(M4="■",$N$3,IF(O4="■",$P$3,IF(S4="■",$T$3,0)))</f>
        <v>0</v>
      </c>
    </row>
    <row r="5" spans="1:24" ht="16.5" customHeight="1">
      <c r="A5" s="138"/>
      <c r="B5" s="112" t="s">
        <v>162</v>
      </c>
      <c r="C5" s="144" t="s">
        <v>18</v>
      </c>
      <c r="D5" s="64" t="s">
        <v>7</v>
      </c>
      <c r="E5" s="47" t="s">
        <v>163</v>
      </c>
      <c r="F5" s="64" t="s">
        <v>7</v>
      </c>
      <c r="G5" s="47" t="s">
        <v>164</v>
      </c>
      <c r="H5" s="64" t="s">
        <v>7</v>
      </c>
      <c r="I5" s="47" t="s">
        <v>165</v>
      </c>
      <c r="J5" s="31" t="s">
        <v>7</v>
      </c>
      <c r="K5" s="47" t="s">
        <v>166</v>
      </c>
      <c r="L5" s="144" t="s">
        <v>20</v>
      </c>
      <c r="M5" s="64" t="s">
        <v>7</v>
      </c>
      <c r="N5" s="47" t="s">
        <v>163</v>
      </c>
      <c r="O5" s="64" t="s">
        <v>7</v>
      </c>
      <c r="P5" s="47" t="s">
        <v>164</v>
      </c>
      <c r="Q5" s="31" t="s">
        <v>7</v>
      </c>
      <c r="R5" s="47" t="s">
        <v>165</v>
      </c>
      <c r="S5" s="64" t="s">
        <v>7</v>
      </c>
      <c r="T5" s="47" t="s">
        <v>167</v>
      </c>
      <c r="U5" s="57">
        <f>IF(IF(M5="■",$N$3,IF(O5="■",$P$3,IF(Q5="■",$R$3,IF(S5="■",$T$3,0))))=0,IF(D5="■",$E$3,IF(F5="■",$G$3,IF(H5="■",$I$3,IF(J5="■",$K$3,0)))),IF(IF(D5="■",$E$3,IF(F5="■",$G$3,IF(H5="■",$I$3,IF(J5="■",$K$3,0))))=0,IF(M5="■",$N$3,IF(O5="■",$P$3,IF(Q5="■",$R$3,IF(S5="■",$T$3,0)))),MIN(IF(D5="■",$E$3,IF(F5="■",$G$3,IF(H5="■",$I$3,IF(J5="■",$K$3,0)))),IF(M5="■",$N$3,IF(O5="■",$P$3,IF(Q5="■",$R$3,IF(S5="■",$T$3,0)))))))</f>
        <v>0</v>
      </c>
      <c r="V5" s="38" t="s">
        <v>111</v>
      </c>
      <c r="W5" s="143">
        <f>IF(D5="■",$E$3,IF(F5="■",$G$3,IF(H5="■",$I$3,IF(J5="■",$K$3,0))))</f>
        <v>0</v>
      </c>
      <c r="X5" s="143">
        <f>IF(M5="■",$N$3,IF(O5="■",$P$3,IF(Q5="■",$R$3,IF(S5="■",$T$3,0))))</f>
        <v>0</v>
      </c>
    </row>
    <row r="6" spans="1:22" ht="16.5" customHeight="1">
      <c r="A6" s="138">
        <v>2</v>
      </c>
      <c r="B6" s="145" t="s">
        <v>168</v>
      </c>
      <c r="C6" s="144"/>
      <c r="D6" s="41"/>
      <c r="E6" s="22">
        <v>20</v>
      </c>
      <c r="F6" s="52"/>
      <c r="G6" s="22">
        <v>15</v>
      </c>
      <c r="H6" s="52"/>
      <c r="I6" s="22">
        <v>10</v>
      </c>
      <c r="J6" s="52"/>
      <c r="K6" s="146">
        <v>5</v>
      </c>
      <c r="L6" s="144"/>
      <c r="M6" s="41"/>
      <c r="N6" s="22">
        <v>20</v>
      </c>
      <c r="O6" s="52"/>
      <c r="P6" s="22">
        <v>14</v>
      </c>
      <c r="Q6" s="52"/>
      <c r="R6" s="22">
        <v>8</v>
      </c>
      <c r="S6" s="52"/>
      <c r="T6" s="22">
        <v>2</v>
      </c>
      <c r="U6" s="25"/>
      <c r="V6" s="142">
        <f>MIN(U7:U8)</f>
        <v>0</v>
      </c>
    </row>
    <row r="7" spans="1:24" ht="16.5" customHeight="1">
      <c r="A7" s="138"/>
      <c r="B7" s="114" t="s">
        <v>169</v>
      </c>
      <c r="C7" s="144"/>
      <c r="D7" s="44"/>
      <c r="E7" s="44"/>
      <c r="F7" s="31" t="s">
        <v>7</v>
      </c>
      <c r="G7" s="44" t="s">
        <v>170</v>
      </c>
      <c r="H7" s="31" t="s">
        <v>7</v>
      </c>
      <c r="I7" s="44" t="s">
        <v>171</v>
      </c>
      <c r="J7" s="31" t="s">
        <v>7</v>
      </c>
      <c r="K7" s="28" t="s">
        <v>172</v>
      </c>
      <c r="L7" s="144"/>
      <c r="M7" s="44"/>
      <c r="N7" s="44"/>
      <c r="O7" s="31" t="s">
        <v>7</v>
      </c>
      <c r="P7" s="44" t="s">
        <v>170</v>
      </c>
      <c r="Q7" s="31" t="s">
        <v>7</v>
      </c>
      <c r="R7" s="44" t="s">
        <v>171</v>
      </c>
      <c r="S7" s="31" t="s">
        <v>7</v>
      </c>
      <c r="T7" s="44" t="s">
        <v>173</v>
      </c>
      <c r="U7" s="57">
        <f>IF(IF(M7="■",$N$6,IF(O7="■",$P$6,IF(Q7="■",$R$6,IF(S7="■",$T$6,0))))=0,IF(D7="■",$E$6,IF(F7="■",$G$6,IF(H7="■",$I$6,IF(J7="■",$K$6,0)))),IF(IF(D7="■",$E$6,IF(F7="■",$G$6,IF(H7="■",$I$6,IF(J7="■",$K$6,0))))=0,IF(M7="■",$N$6,IF(O7="■",$P$6,IF(Q7="■",$R$6,IF(S7="■",$T$6,0)))),MIN(IF(D7="■",$E$6,IF(F7="■",$G$6,IF(H7="■",$I$6,IF(J7="■",$K$6,0)))),IF(M7="■",$N$6,IF(O7="■",$P$6,IF(Q7="■",$R$6,IF(S7="■",$T$6,0)))))))</f>
        <v>0</v>
      </c>
      <c r="V7" s="142"/>
      <c r="W7" s="143">
        <f>IF(F7="■",$G$6,IF(H7="■",$I$6,IF(J7="■",$K$6,0)))</f>
        <v>0</v>
      </c>
      <c r="X7" s="143">
        <f>IF(O7="■",$P$6,IF(Q7="■",$R$6,IF(S7="■",$T$6,0)))</f>
        <v>0</v>
      </c>
    </row>
    <row r="8" spans="1:24" ht="16.5" customHeight="1">
      <c r="A8" s="138"/>
      <c r="B8" s="115" t="s">
        <v>174</v>
      </c>
      <c r="C8" s="144"/>
      <c r="D8" s="31" t="s">
        <v>7</v>
      </c>
      <c r="E8" s="47" t="s">
        <v>175</v>
      </c>
      <c r="F8" s="64" t="s">
        <v>7</v>
      </c>
      <c r="G8" s="47" t="s">
        <v>117</v>
      </c>
      <c r="H8" s="64" t="s">
        <v>7</v>
      </c>
      <c r="I8" s="47" t="s">
        <v>176</v>
      </c>
      <c r="J8" s="64" t="s">
        <v>7</v>
      </c>
      <c r="K8" s="33" t="s">
        <v>177</v>
      </c>
      <c r="L8" s="144"/>
      <c r="M8" s="31" t="s">
        <v>7</v>
      </c>
      <c r="N8" s="47" t="s">
        <v>175</v>
      </c>
      <c r="O8" s="64" t="s">
        <v>7</v>
      </c>
      <c r="P8" s="47" t="s">
        <v>117</v>
      </c>
      <c r="Q8" s="64" t="s">
        <v>7</v>
      </c>
      <c r="R8" s="47" t="s">
        <v>176</v>
      </c>
      <c r="S8" s="64" t="s">
        <v>7</v>
      </c>
      <c r="T8" s="47" t="s">
        <v>177</v>
      </c>
      <c r="U8" s="57">
        <f>IF(IF(M8="■",$N$6,IF(O8="■",$P$6,IF(Q8="■",$R$6,IF(S8="■",$T$6,0))))=0,IF(D8="■",$E$6,IF(F8="■",$G$6,IF(H8="■",$I$6,IF(J8="■",$K$6,0)))),IF(IF(D8="■",$E$6,IF(F8="■",$G$6,IF(H8="■",$I$6,IF(J8="■",$K$6,0))))=0,IF(M8="■",$N$6,IF(O8="■",$P$6,IF(Q8="■",$R$6,IF(S8="■",$T$6,0)))),MIN(IF(D8="■",$E$6,IF(F8="■",$G$6,IF(H8="■",$I$6,IF(J8="■",$K$6,0)))),IF(M8="■",$N$6,IF(O8="■",$P$6,IF(Q8="■",$R$6,IF(S8="■",$T$6,0)))))))</f>
        <v>0</v>
      </c>
      <c r="V8" s="147" t="s">
        <v>25</v>
      </c>
      <c r="W8" s="143">
        <f>IF(D8="■",$E$6,IF(F8="■",$G$6,IF(H8="■",$I$6,IF(J8="■",$K$6,0))))</f>
        <v>0</v>
      </c>
      <c r="X8" s="143">
        <f>IF(M8="■",$N$6,IF(O8="■",$P$6,IF(Q8="■",$R$6,IF(S8="■",$T$6,0))))</f>
        <v>0</v>
      </c>
    </row>
    <row r="9" spans="1:22" ht="16.5" customHeight="1">
      <c r="A9" s="138">
        <v>3</v>
      </c>
      <c r="B9" s="148"/>
      <c r="C9" s="148"/>
      <c r="D9" s="52"/>
      <c r="E9" s="149" t="s">
        <v>40</v>
      </c>
      <c r="F9" s="149"/>
      <c r="G9" s="149"/>
      <c r="H9" s="52"/>
      <c r="I9" s="141" t="s">
        <v>41</v>
      </c>
      <c r="J9" s="141"/>
      <c r="K9" s="141"/>
      <c r="L9" s="141"/>
      <c r="M9" s="52"/>
      <c r="N9" s="141" t="s">
        <v>42</v>
      </c>
      <c r="O9" s="141"/>
      <c r="P9" s="141"/>
      <c r="Q9" s="41"/>
      <c r="R9" s="149" t="s">
        <v>43</v>
      </c>
      <c r="S9" s="149"/>
      <c r="T9" s="149"/>
      <c r="U9" s="25"/>
      <c r="V9" s="142">
        <f>MIN(U11:U13)</f>
        <v>0</v>
      </c>
    </row>
    <row r="10" spans="1:22" ht="16.5" customHeight="1">
      <c r="A10" s="138"/>
      <c r="B10" s="150" t="s">
        <v>178</v>
      </c>
      <c r="C10" s="150"/>
      <c r="D10" s="65"/>
      <c r="E10" s="151">
        <v>25</v>
      </c>
      <c r="F10" s="151"/>
      <c r="G10" s="151"/>
      <c r="H10" s="65"/>
      <c r="I10" s="30">
        <v>17</v>
      </c>
      <c r="J10" s="30"/>
      <c r="K10" s="30"/>
      <c r="L10" s="30"/>
      <c r="M10" s="65"/>
      <c r="N10" s="30">
        <v>9</v>
      </c>
      <c r="O10" s="30"/>
      <c r="P10" s="30"/>
      <c r="Q10" s="44"/>
      <c r="R10" s="30">
        <v>1</v>
      </c>
      <c r="S10" s="30"/>
      <c r="T10" s="30"/>
      <c r="U10" s="45"/>
      <c r="V10" s="142"/>
    </row>
    <row r="11" spans="1:22" ht="16.5" customHeight="1">
      <c r="A11" s="138"/>
      <c r="B11" s="114" t="s">
        <v>179</v>
      </c>
      <c r="C11" s="114"/>
      <c r="D11" s="31" t="s">
        <v>7</v>
      </c>
      <c r="E11" s="44" t="s">
        <v>180</v>
      </c>
      <c r="F11" s="44"/>
      <c r="G11" s="44"/>
      <c r="H11" s="31" t="s">
        <v>7</v>
      </c>
      <c r="I11" s="44" t="s">
        <v>181</v>
      </c>
      <c r="J11" s="44"/>
      <c r="K11" s="44"/>
      <c r="L11" s="44"/>
      <c r="M11" s="31" t="s">
        <v>7</v>
      </c>
      <c r="N11" s="44" t="s">
        <v>182</v>
      </c>
      <c r="O11" s="44"/>
      <c r="P11" s="44"/>
      <c r="Q11" s="44"/>
      <c r="R11" s="44"/>
      <c r="S11" s="44"/>
      <c r="T11" s="44"/>
      <c r="U11" s="45">
        <f>IF(D11="■",$E$10,IF(H11="■",$I$10,IF(M11="■",$N$10,IF(Q11="■",$R$10,0))))</f>
        <v>0</v>
      </c>
      <c r="V11" s="142"/>
    </row>
    <row r="12" spans="1:22" ht="16.5" customHeight="1">
      <c r="A12" s="138"/>
      <c r="B12" s="114" t="s">
        <v>183</v>
      </c>
      <c r="C12" s="114"/>
      <c r="D12" s="60" t="s">
        <v>7</v>
      </c>
      <c r="E12" s="44" t="s">
        <v>184</v>
      </c>
      <c r="F12" s="44"/>
      <c r="G12" s="44"/>
      <c r="H12" s="60" t="s">
        <v>7</v>
      </c>
      <c r="I12" s="44" t="s">
        <v>185</v>
      </c>
      <c r="J12" s="44"/>
      <c r="K12" s="44"/>
      <c r="L12" s="44"/>
      <c r="M12" s="152"/>
      <c r="N12" s="44"/>
      <c r="O12" s="44"/>
      <c r="P12" s="44"/>
      <c r="Q12" s="60" t="s">
        <v>7</v>
      </c>
      <c r="R12" s="44" t="s">
        <v>186</v>
      </c>
      <c r="S12" s="44"/>
      <c r="T12" s="44"/>
      <c r="U12" s="45">
        <f>IF(D12="■",$E$10,IF(H12="■",$I$10,IF(M12="■",$N$10,IF(Q12="■",$R$10,0))))</f>
        <v>0</v>
      </c>
      <c r="V12" s="142"/>
    </row>
    <row r="13" spans="1:22" ht="16.5" customHeight="1">
      <c r="A13" s="138"/>
      <c r="B13" s="115" t="s">
        <v>187</v>
      </c>
      <c r="C13" s="115"/>
      <c r="D13" s="31" t="s">
        <v>7</v>
      </c>
      <c r="E13" s="47" t="s">
        <v>46</v>
      </c>
      <c r="F13" s="47"/>
      <c r="G13" s="47"/>
      <c r="H13" s="31" t="s">
        <v>7</v>
      </c>
      <c r="I13" s="47" t="s">
        <v>47</v>
      </c>
      <c r="J13" s="47"/>
      <c r="K13" s="47"/>
      <c r="L13" s="47"/>
      <c r="M13" s="153"/>
      <c r="N13" s="47"/>
      <c r="O13" s="47"/>
      <c r="P13" s="47"/>
      <c r="Q13" s="31" t="s">
        <v>7</v>
      </c>
      <c r="R13" s="47" t="s">
        <v>188</v>
      </c>
      <c r="S13" s="47"/>
      <c r="T13" s="47"/>
      <c r="U13" s="45">
        <f>IF(D13="■",$E$10,IF(H13="■",$I$10,IF(M13="■",$N$10,IF(Q13="■",$R$10,0))))</f>
        <v>0</v>
      </c>
      <c r="V13" s="38" t="s">
        <v>111</v>
      </c>
    </row>
    <row r="14" spans="1:22" ht="16.5" customHeight="1">
      <c r="A14" s="138">
        <v>4</v>
      </c>
      <c r="B14" s="145" t="s">
        <v>189</v>
      </c>
      <c r="C14" s="145"/>
      <c r="D14" s="52"/>
      <c r="E14" s="22">
        <v>20</v>
      </c>
      <c r="F14" s="22"/>
      <c r="G14" s="22"/>
      <c r="H14" s="52"/>
      <c r="I14" s="22">
        <v>14</v>
      </c>
      <c r="J14" s="22"/>
      <c r="K14" s="22"/>
      <c r="L14" s="22"/>
      <c r="M14" s="52"/>
      <c r="N14" s="149">
        <v>8</v>
      </c>
      <c r="O14" s="149"/>
      <c r="P14" s="149"/>
      <c r="Q14" s="52"/>
      <c r="R14" s="22">
        <v>2</v>
      </c>
      <c r="S14" s="22"/>
      <c r="T14" s="22"/>
      <c r="U14" s="25"/>
      <c r="V14" s="142">
        <f>MIN(U15:U16)</f>
        <v>0</v>
      </c>
    </row>
    <row r="15" spans="1:22" ht="16.5" customHeight="1">
      <c r="A15" s="138"/>
      <c r="B15" s="114" t="s">
        <v>190</v>
      </c>
      <c r="C15" s="114"/>
      <c r="D15" s="31" t="s">
        <v>7</v>
      </c>
      <c r="E15" s="44" t="s">
        <v>65</v>
      </c>
      <c r="F15" s="44"/>
      <c r="G15" s="44"/>
      <c r="H15" s="52"/>
      <c r="I15" s="44"/>
      <c r="J15" s="44"/>
      <c r="K15" s="44"/>
      <c r="L15" s="44"/>
      <c r="M15" s="31" t="s">
        <v>7</v>
      </c>
      <c r="N15" s="44" t="s">
        <v>191</v>
      </c>
      <c r="O15" s="44"/>
      <c r="P15" s="44"/>
      <c r="Q15" s="31" t="s">
        <v>7</v>
      </c>
      <c r="R15" s="44" t="s">
        <v>192</v>
      </c>
      <c r="S15" s="44"/>
      <c r="T15" s="44"/>
      <c r="U15" s="45">
        <f>IF(D15="■",$E$14,IF(H15="■",$I$14,IF(M15="■",$N$14,IF(Q15="■",$R$14,0))))</f>
        <v>0</v>
      </c>
      <c r="V15" s="142"/>
    </row>
    <row r="16" spans="1:22" ht="16.5" customHeight="1">
      <c r="A16" s="138"/>
      <c r="B16" s="115" t="s">
        <v>193</v>
      </c>
      <c r="C16" s="115"/>
      <c r="D16" s="64" t="s">
        <v>7</v>
      </c>
      <c r="E16" s="47" t="s">
        <v>65</v>
      </c>
      <c r="F16" s="47"/>
      <c r="G16" s="47"/>
      <c r="H16" s="31" t="s">
        <v>7</v>
      </c>
      <c r="I16" s="47" t="s">
        <v>66</v>
      </c>
      <c r="J16" s="47"/>
      <c r="K16" s="47"/>
      <c r="L16" s="47"/>
      <c r="M16" s="64" t="s">
        <v>7</v>
      </c>
      <c r="N16" s="47" t="s">
        <v>188</v>
      </c>
      <c r="O16" s="47"/>
      <c r="P16" s="47"/>
      <c r="Q16" s="154"/>
      <c r="R16" s="47"/>
      <c r="S16" s="47"/>
      <c r="T16" s="47"/>
      <c r="U16" s="45">
        <f>IF(D16="■",$E$14,IF(H16="■",$I$14,IF(M16="■",$N$14,IF(Q16="■",$R$14,0))))</f>
        <v>0</v>
      </c>
      <c r="V16" s="147" t="s">
        <v>25</v>
      </c>
    </row>
    <row r="17" spans="1:22" ht="16.5" customHeight="1">
      <c r="A17" s="138">
        <v>5</v>
      </c>
      <c r="B17" s="145" t="s">
        <v>194</v>
      </c>
      <c r="C17" s="145"/>
      <c r="D17" s="52"/>
      <c r="E17" s="22">
        <v>10</v>
      </c>
      <c r="F17" s="22"/>
      <c r="G17" s="22"/>
      <c r="H17" s="52"/>
      <c r="I17" s="141">
        <v>7</v>
      </c>
      <c r="J17" s="141"/>
      <c r="K17" s="141"/>
      <c r="L17" s="141"/>
      <c r="M17" s="52"/>
      <c r="N17" s="149">
        <v>4</v>
      </c>
      <c r="O17" s="149"/>
      <c r="P17" s="149"/>
      <c r="Q17" s="52"/>
      <c r="R17" s="22">
        <v>1</v>
      </c>
      <c r="S17" s="22"/>
      <c r="T17" s="22"/>
      <c r="U17" s="25"/>
      <c r="V17" s="142">
        <f>MIN(U18:U19)</f>
        <v>0</v>
      </c>
    </row>
    <row r="18" spans="1:22" ht="16.5" customHeight="1">
      <c r="A18" s="138"/>
      <c r="B18" s="114" t="s">
        <v>195</v>
      </c>
      <c r="C18" s="114"/>
      <c r="D18" s="31" t="s">
        <v>7</v>
      </c>
      <c r="E18" s="44" t="s">
        <v>65</v>
      </c>
      <c r="F18" s="44"/>
      <c r="G18" s="44"/>
      <c r="H18" s="31" t="s">
        <v>7</v>
      </c>
      <c r="I18" s="44" t="s">
        <v>196</v>
      </c>
      <c r="J18" s="44"/>
      <c r="K18" s="44"/>
      <c r="L18" s="44"/>
      <c r="M18" s="31" t="s">
        <v>7</v>
      </c>
      <c r="N18" s="44" t="s">
        <v>197</v>
      </c>
      <c r="O18" s="44"/>
      <c r="P18" s="44"/>
      <c r="Q18" s="31" t="s">
        <v>7</v>
      </c>
      <c r="R18" s="44" t="s">
        <v>198</v>
      </c>
      <c r="S18" s="44"/>
      <c r="T18" s="44"/>
      <c r="U18" s="45">
        <f>IF(D18="■",$E$17,IF(H18="■",$I$17,IF(M18="■",$N$17,IF(Q18="■",$R$17,0))))</f>
        <v>0</v>
      </c>
      <c r="V18" s="142"/>
    </row>
    <row r="19" spans="1:22" ht="16.5" customHeight="1">
      <c r="A19" s="138"/>
      <c r="B19" s="115" t="s">
        <v>199</v>
      </c>
      <c r="C19" s="115"/>
      <c r="D19" s="64" t="s">
        <v>7</v>
      </c>
      <c r="E19" s="47" t="s">
        <v>62</v>
      </c>
      <c r="F19" s="47"/>
      <c r="G19" s="47"/>
      <c r="H19" s="64" t="s">
        <v>7</v>
      </c>
      <c r="I19" s="47" t="s">
        <v>200</v>
      </c>
      <c r="J19" s="47"/>
      <c r="K19" s="47"/>
      <c r="L19" s="47"/>
      <c r="M19" s="64" t="s">
        <v>7</v>
      </c>
      <c r="N19" s="47" t="s">
        <v>201</v>
      </c>
      <c r="O19" s="47"/>
      <c r="P19" s="47"/>
      <c r="Q19" s="64" t="s">
        <v>7</v>
      </c>
      <c r="R19" s="47" t="s">
        <v>202</v>
      </c>
      <c r="S19" s="47"/>
      <c r="T19" s="47"/>
      <c r="U19" s="45">
        <f>IF(D19="■",$E$17,IF(H19="■",$I$17,IF(M19="■",$N$17,IF(Q19="■",$R$17,0))))</f>
        <v>0</v>
      </c>
      <c r="V19" s="38" t="s">
        <v>203</v>
      </c>
    </row>
    <row r="20" spans="1:22" ht="16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 t="s">
        <v>7</v>
      </c>
      <c r="U20" s="49"/>
      <c r="V20" s="70">
        <f>V3+V6+V9+V14+V17</f>
        <v>0</v>
      </c>
    </row>
    <row r="21" spans="1:22" ht="16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57" t="s">
        <v>67</v>
      </c>
      <c r="U21" s="62"/>
      <c r="V21" s="38" t="s">
        <v>147</v>
      </c>
    </row>
    <row r="22" spans="1:22" ht="16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58"/>
    </row>
    <row r="23" spans="1:22" ht="16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27" t="s">
        <v>148</v>
      </c>
      <c r="R23" s="127"/>
      <c r="S23" s="127"/>
      <c r="T23" s="127"/>
      <c r="U23" s="59"/>
      <c r="V23" s="158"/>
    </row>
    <row r="24" spans="1:22" ht="1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27"/>
      <c r="R24" s="127"/>
      <c r="S24" s="127"/>
      <c r="T24" s="127"/>
      <c r="U24" s="59"/>
      <c r="V24" s="158"/>
    </row>
    <row r="25" spans="1:22" ht="16.5" customHeight="1">
      <c r="A25" s="59"/>
      <c r="B25" s="59"/>
      <c r="C25" s="59"/>
      <c r="D25" s="59"/>
      <c r="E25" s="76" t="s">
        <v>204</v>
      </c>
      <c r="F25" s="76">
        <f>V3</f>
        <v>0</v>
      </c>
      <c r="G25" s="76">
        <v>25</v>
      </c>
      <c r="H25" s="76" t="str">
        <f>E25&amp;" "&amp;F25&amp;"/"&amp;G25</f>
        <v>顎堤形態(吸収，凹凸，骨隆起) 0/25</v>
      </c>
      <c r="I25" s="76">
        <f>F25/G25</f>
        <v>0</v>
      </c>
      <c r="J25" s="59"/>
      <c r="K25" s="59"/>
      <c r="L25" s="59"/>
      <c r="M25" s="59"/>
      <c r="N25" s="59"/>
      <c r="O25" s="59"/>
      <c r="P25" s="59"/>
      <c r="Q25" s="159">
        <f>IF(AND(V3&gt;0,V6&gt;0,V9&gt;0,V14&gt;0,V17&gt;0),IF(AND(V20&gt;=73,V20&lt;=100),"level I",IF(AND(V20&gt;=55,V20&lt;=72),"level II",IF(AND(V20&gt;=35,V20&lt;=54),"level III",IF(AND(V20&gt;=7,V20&lt;=34),"level IV","")))),"入力漏れがあります")</f>
        <v>0</v>
      </c>
      <c r="R25" s="159"/>
      <c r="S25" s="159"/>
      <c r="T25" s="159"/>
      <c r="U25" s="59"/>
      <c r="V25" s="158"/>
    </row>
    <row r="26" spans="1:22" ht="16.5" customHeight="1">
      <c r="A26" s="59"/>
      <c r="B26" s="59"/>
      <c r="C26" s="59"/>
      <c r="D26" s="59"/>
      <c r="E26" s="76" t="s">
        <v>205</v>
      </c>
      <c r="F26" s="76">
        <f>V6</f>
        <v>0</v>
      </c>
      <c r="G26" s="76">
        <v>20</v>
      </c>
      <c r="H26" s="76" t="str">
        <f>E26&amp;" "&amp;F26&amp;"/"&amp;G26</f>
        <v>粘膜性状(被圧変位，発赤，ﾌﾗﾋﾞｰｶﾞﾑ) 0/20</v>
      </c>
      <c r="I26" s="76">
        <f>F26/G26</f>
        <v>0</v>
      </c>
      <c r="J26" s="59"/>
      <c r="K26" s="59"/>
      <c r="L26" s="59"/>
      <c r="M26" s="59"/>
      <c r="N26" s="59"/>
      <c r="O26" s="59"/>
      <c r="P26" s="59"/>
      <c r="Q26" s="159"/>
      <c r="R26" s="159"/>
      <c r="S26" s="159"/>
      <c r="T26" s="159"/>
      <c r="U26" s="59"/>
      <c r="V26" s="158"/>
    </row>
    <row r="27" spans="1:22" ht="16.5" customHeight="1">
      <c r="A27" s="59"/>
      <c r="B27" s="59"/>
      <c r="C27" s="59"/>
      <c r="D27" s="59"/>
      <c r="E27" s="76" t="s">
        <v>206</v>
      </c>
      <c r="F27" s="76">
        <f>V9</f>
        <v>0</v>
      </c>
      <c r="G27" s="76">
        <v>25</v>
      </c>
      <c r="H27" s="76" t="str">
        <f>E27&amp;" "&amp;F27&amp;"/"&amp;G27</f>
        <v>対向関係(旧義歯顎間関係) 0/25</v>
      </c>
      <c r="I27" s="76">
        <f>F27/G27</f>
        <v>0</v>
      </c>
      <c r="J27" s="59"/>
      <c r="K27" s="59"/>
      <c r="L27" s="59"/>
      <c r="M27" s="59"/>
      <c r="N27" s="59"/>
      <c r="O27" s="59"/>
      <c r="P27" s="59"/>
      <c r="Q27" s="159"/>
      <c r="R27" s="159"/>
      <c r="S27" s="159"/>
      <c r="T27" s="159"/>
      <c r="U27" s="59"/>
      <c r="V27" s="158"/>
    </row>
    <row r="28" spans="1:22" ht="16.5" customHeight="1">
      <c r="A28" s="59"/>
      <c r="B28" s="59"/>
      <c r="C28" s="59"/>
      <c r="D28" s="59"/>
      <c r="E28" s="76" t="s">
        <v>207</v>
      </c>
      <c r="F28" s="76">
        <f>V14</f>
        <v>0</v>
      </c>
      <c r="G28" s="76">
        <v>20</v>
      </c>
      <c r="H28" s="76" t="str">
        <f>E28&amp;" "&amp;F28&amp;"/"&amp;G28</f>
        <v>異常習癖(舌，嘔吐反射) 0/20</v>
      </c>
      <c r="I28" s="76">
        <f>F28/G28</f>
        <v>0</v>
      </c>
      <c r="J28" s="59"/>
      <c r="K28" s="59"/>
      <c r="L28" s="59"/>
      <c r="M28" s="59"/>
      <c r="N28" s="59"/>
      <c r="O28" s="59"/>
      <c r="P28" s="59"/>
      <c r="Q28" s="159"/>
      <c r="R28" s="159"/>
      <c r="S28" s="159"/>
      <c r="T28" s="159"/>
      <c r="U28" s="59"/>
      <c r="V28" s="158"/>
    </row>
    <row r="29" spans="1:22" ht="16.5" customHeight="1">
      <c r="A29" s="59"/>
      <c r="B29" s="59"/>
      <c r="C29" s="59"/>
      <c r="D29" s="59"/>
      <c r="E29" s="78" t="s">
        <v>208</v>
      </c>
      <c r="F29" s="78">
        <f>V17</f>
        <v>0</v>
      </c>
      <c r="G29" s="78">
        <v>10</v>
      </c>
      <c r="H29" s="76" t="str">
        <f>E29&amp;" "&amp;F29&amp;"/"&amp;G29</f>
        <v>他(小帯，唾液) 0/10</v>
      </c>
      <c r="I29" s="76">
        <f>F29/G29</f>
        <v>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58"/>
    </row>
    <row r="30" ht="16.5" customHeight="1"/>
    <row r="31" spans="17:20" ht="16.5" customHeight="1">
      <c r="Q31" s="131" t="s">
        <v>69</v>
      </c>
      <c r="R31" s="131"/>
      <c r="S31" s="131"/>
      <c r="T31" s="132" t="s">
        <v>2</v>
      </c>
    </row>
    <row r="32" spans="17:20" ht="16.5" customHeight="1">
      <c r="Q32" s="79" t="s">
        <v>75</v>
      </c>
      <c r="R32" s="79"/>
      <c r="S32" s="79"/>
      <c r="T32" s="133" t="s">
        <v>209</v>
      </c>
    </row>
    <row r="33" spans="17:20" ht="16.5" customHeight="1">
      <c r="Q33" s="81" t="s">
        <v>77</v>
      </c>
      <c r="R33" s="81"/>
      <c r="S33" s="81"/>
      <c r="T33" s="134" t="s">
        <v>210</v>
      </c>
    </row>
    <row r="34" spans="17:20" ht="16.5" customHeight="1">
      <c r="Q34" s="81" t="s">
        <v>79</v>
      </c>
      <c r="R34" s="81"/>
      <c r="S34" s="81"/>
      <c r="T34" s="134" t="s">
        <v>80</v>
      </c>
    </row>
    <row r="35" spans="17:20" ht="16.5" customHeight="1">
      <c r="Q35" s="83" t="s">
        <v>81</v>
      </c>
      <c r="R35" s="83"/>
      <c r="S35" s="83"/>
      <c r="T35" s="135" t="s">
        <v>211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 sheet="1"/>
  <mergeCells count="79">
    <mergeCell ref="A1:V1"/>
    <mergeCell ref="B2:C2"/>
    <mergeCell ref="D2:T2"/>
    <mergeCell ref="U2:V2"/>
    <mergeCell ref="A3:A5"/>
    <mergeCell ref="V3:V4"/>
    <mergeCell ref="C5:C8"/>
    <mergeCell ref="L5:L8"/>
    <mergeCell ref="A6:A8"/>
    <mergeCell ref="V6:V7"/>
    <mergeCell ref="A9:A13"/>
    <mergeCell ref="B9:C9"/>
    <mergeCell ref="E9:G9"/>
    <mergeCell ref="I9:L9"/>
    <mergeCell ref="N9:P9"/>
    <mergeCell ref="R9:T9"/>
    <mergeCell ref="V9:V12"/>
    <mergeCell ref="B10:C10"/>
    <mergeCell ref="E10:G10"/>
    <mergeCell ref="I10:L10"/>
    <mergeCell ref="N10:P10"/>
    <mergeCell ref="R10:T10"/>
    <mergeCell ref="B11:C11"/>
    <mergeCell ref="E11:G11"/>
    <mergeCell ref="I11:L11"/>
    <mergeCell ref="N11:P11"/>
    <mergeCell ref="R11:T11"/>
    <mergeCell ref="B12:C12"/>
    <mergeCell ref="E12:G12"/>
    <mergeCell ref="I12:L12"/>
    <mergeCell ref="N12:P12"/>
    <mergeCell ref="R12:T12"/>
    <mergeCell ref="B13:C13"/>
    <mergeCell ref="E13:G13"/>
    <mergeCell ref="I13:L13"/>
    <mergeCell ref="N13:P13"/>
    <mergeCell ref="R13:T13"/>
    <mergeCell ref="A14:A16"/>
    <mergeCell ref="B14:C14"/>
    <mergeCell ref="E14:G14"/>
    <mergeCell ref="H14:H15"/>
    <mergeCell ref="I14:L14"/>
    <mergeCell ref="N14:P14"/>
    <mergeCell ref="R14:T14"/>
    <mergeCell ref="V14:V15"/>
    <mergeCell ref="B15:C15"/>
    <mergeCell ref="E15:G15"/>
    <mergeCell ref="I15:L15"/>
    <mergeCell ref="N15:P15"/>
    <mergeCell ref="R15:T15"/>
    <mergeCell ref="B16:C16"/>
    <mergeCell ref="E16:G16"/>
    <mergeCell ref="I16:L16"/>
    <mergeCell ref="N16:P16"/>
    <mergeCell ref="R16:T16"/>
    <mergeCell ref="A17:A19"/>
    <mergeCell ref="B17:C17"/>
    <mergeCell ref="E17:G17"/>
    <mergeCell ref="I17:L17"/>
    <mergeCell ref="N17:P17"/>
    <mergeCell ref="R17:T17"/>
    <mergeCell ref="V17:V18"/>
    <mergeCell ref="B18:C18"/>
    <mergeCell ref="E18:G18"/>
    <mergeCell ref="I18:L18"/>
    <mergeCell ref="N18:P18"/>
    <mergeCell ref="R18:T18"/>
    <mergeCell ref="B19:C19"/>
    <mergeCell ref="E19:G19"/>
    <mergeCell ref="I19:L19"/>
    <mergeCell ref="N19:P19"/>
    <mergeCell ref="R19:T19"/>
    <mergeCell ref="Q23:T24"/>
    <mergeCell ref="Q25:T28"/>
    <mergeCell ref="Q31:S31"/>
    <mergeCell ref="Q32:S32"/>
    <mergeCell ref="Q33:S33"/>
    <mergeCell ref="Q34:S34"/>
    <mergeCell ref="Q35:S35"/>
  </mergeCells>
  <conditionalFormatting sqref="C4">
    <cfRule type="expression" priority="1" dxfId="0" stopIfTrue="1">
      <formula>'3.無歯顎の評価用紙'!$C$4="□"</formula>
    </cfRule>
  </conditionalFormatting>
  <conditionalFormatting sqref="L4">
    <cfRule type="expression" priority="2" dxfId="0" stopIfTrue="1">
      <formula>'3.無歯顎の評価用紙'!$L$4="□"</formula>
    </cfRule>
  </conditionalFormatting>
  <conditionalFormatting sqref="D4 F4 H4">
    <cfRule type="expression" priority="3" dxfId="1" stopIfTrue="1">
      <formula>'3.無歯顎の評価用紙'!$W$4&gt;0</formula>
    </cfRule>
  </conditionalFormatting>
  <conditionalFormatting sqref="M4 O4 S4">
    <cfRule type="expression" priority="4" dxfId="1" stopIfTrue="1">
      <formula>'3.無歯顎の評価用紙'!$X$4&gt;0</formula>
    </cfRule>
  </conditionalFormatting>
  <conditionalFormatting sqref="M5 O5 Q5 S5">
    <cfRule type="expression" priority="5" dxfId="1" stopIfTrue="1">
      <formula>'3.無歯顎の評価用紙'!$X$5&gt;0</formula>
    </cfRule>
  </conditionalFormatting>
  <conditionalFormatting sqref="D5 F5 H5 J5">
    <cfRule type="expression" priority="6" dxfId="1" stopIfTrue="1">
      <formula>'3.無歯顎の評価用紙'!$W$5&gt;0</formula>
    </cfRule>
  </conditionalFormatting>
  <conditionalFormatting sqref="F7 H7 J7">
    <cfRule type="expression" priority="7" dxfId="1" stopIfTrue="1">
      <formula>'3.無歯顎の評価用紙'!$W$7&gt;0</formula>
    </cfRule>
  </conditionalFormatting>
  <conditionalFormatting sqref="D8 F8 H8 J8">
    <cfRule type="expression" priority="8" dxfId="1" stopIfTrue="1">
      <formula>'3.無歯顎の評価用紙'!$W$8&gt;0</formula>
    </cfRule>
  </conditionalFormatting>
  <conditionalFormatting sqref="O7 Q7 S7">
    <cfRule type="expression" priority="9" dxfId="1" stopIfTrue="1">
      <formula>'3.無歯顎の評価用紙'!$X$7&gt;0</formula>
    </cfRule>
  </conditionalFormatting>
  <conditionalFormatting sqref="M8 O8 Q8 S8">
    <cfRule type="expression" priority="10" dxfId="1" stopIfTrue="1">
      <formula>'3.無歯顎の評価用紙'!$X$8&gt;0</formula>
    </cfRule>
  </conditionalFormatting>
  <conditionalFormatting sqref="D11 H11 M11">
    <cfRule type="expression" priority="11" dxfId="1" stopIfTrue="1">
      <formula>'3.無歯顎の評価用紙'!$U$11&gt;0</formula>
    </cfRule>
  </conditionalFormatting>
  <conditionalFormatting sqref="D12 H12 Q12">
    <cfRule type="expression" priority="12" dxfId="1" stopIfTrue="1">
      <formula>'3.無歯顎の評価用紙'!$U$12&gt;0</formula>
    </cfRule>
  </conditionalFormatting>
  <conditionalFormatting sqref="D13 H13 Q13">
    <cfRule type="expression" priority="13" dxfId="1" stopIfTrue="1">
      <formula>'3.無歯顎の評価用紙'!$U$13&gt;0</formula>
    </cfRule>
  </conditionalFormatting>
  <conditionalFormatting sqref="D15 M15 Q15">
    <cfRule type="expression" priority="14" dxfId="1" stopIfTrue="1">
      <formula>'3.無歯顎の評価用紙'!$U$15&gt;0</formula>
    </cfRule>
  </conditionalFormatting>
  <conditionalFormatting sqref="D16 H16 M16">
    <cfRule type="expression" priority="15" dxfId="1" stopIfTrue="1">
      <formula>'3.無歯顎の評価用紙'!$U$16&gt;0</formula>
    </cfRule>
  </conditionalFormatting>
  <conditionalFormatting sqref="D18 H18 M18 Q18">
    <cfRule type="expression" priority="16" dxfId="1" stopIfTrue="1">
      <formula>'3.無歯顎の評価用紙'!$U$18&gt;0</formula>
    </cfRule>
  </conditionalFormatting>
  <conditionalFormatting sqref="D19 H19 M19 Q19">
    <cfRule type="expression" priority="17" dxfId="1" stopIfTrue="1">
      <formula>'3.無歯顎の評価用紙'!$U$19&gt;0</formula>
    </cfRule>
  </conditionalFormatting>
  <dataValidations count="1">
    <dataValidation type="list" allowBlank="1" showErrorMessage="1" sqref="C4:D4 F4:F5 H4:H5 L4:M4 O4:O5 S4:S5 D5 J5 M5 Q5 F7:F8 H7:H8 J7:J8 O7:O8 Q7:Q8 S7:S8 D8 M8 D11:D13 H11:H13 M11 Q12:Q13 D15:D16 M15:M16 Q15 H16 D18:D19 H18:H19 M18:M19 Q18:Q19">
      <formula1>'3.無歯顎の評価用紙'!$T$20:$T$21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症型分類</dc:title>
  <dc:subject/>
  <dc:creator>Tomonori Isogai</dc:creator>
  <cp:keywords/>
  <dc:description/>
  <cp:lastModifiedBy>Isogai Tomonori</cp:lastModifiedBy>
  <cp:lastPrinted>2014-05-28T10:39:34Z</cp:lastPrinted>
  <dcterms:created xsi:type="dcterms:W3CDTF">2014-05-27T17:25:17Z</dcterms:created>
  <dcterms:modified xsi:type="dcterms:W3CDTF">2016-03-14T03:54:20Z</dcterms:modified>
  <cp:category/>
  <cp:version/>
  <cp:contentType/>
  <cp:contentStatus/>
</cp:coreProperties>
</file>